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lemsliste 2017 - 2018" sheetId="1" r:id="rId3"/>
    <sheet state="visible" name="Sammendrag 2018" sheetId="2" r:id="rId4"/>
    <sheet state="visible" name="Budsjett og regnskap 2018" sheetId="3" r:id="rId5"/>
    <sheet state="hidden" name="Budsjett 2018" sheetId="4" r:id="rId6"/>
    <sheet state="visible" name="Inntekter 2018" sheetId="5" r:id="rId7"/>
    <sheet state="visible" name="Utgifter 2018" sheetId="6" r:id="rId8"/>
    <sheet state="visible" name="Utestående og fordring " sheetId="7" r:id="rId9"/>
  </sheets>
  <definedNames>
    <definedName hidden="1" localSheetId="0" name="_xlnm._FilterDatabase">'Medlemsliste 2017 - 2018'!$A$2:$O$2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32">
      <text>
        <t xml:space="preserve">Ingrid Slungaard Myklebust:
Nytt medlem 2017! (Tror denne har vært medlem tidligere, men ikke i 2015 eller 2016.)</t>
      </text>
    </comment>
    <comment authorId="0" ref="B62">
      <text>
        <t xml:space="preserve">Ingrid Slungaard Myklebust:
Nytt medlem 2017!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32">
      <text>
        <t xml:space="preserve">to års leie, burde vært budsjettert med 333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8">
      <text>
        <t xml:space="preserve">Ingrid Slungaard Myklebust:
Netto inntekt fra innbetalte og utbetalte regninger påløpt for 2015-aktiviteter. </t>
      </text>
    </comment>
  </commentList>
</comments>
</file>

<file path=xl/sharedStrings.xml><?xml version="1.0" encoding="utf-8"?>
<sst xmlns="http://schemas.openxmlformats.org/spreadsheetml/2006/main" count="937" uniqueCount="546">
  <si>
    <t>Medlemsliste Nidaros - livstidsmedlemmer og betalende medlemmer</t>
  </si>
  <si>
    <t>Navn</t>
  </si>
  <si>
    <t>Medlemskap</t>
  </si>
  <si>
    <t>Betalt 2016</t>
  </si>
  <si>
    <t>Adresse</t>
  </si>
  <si>
    <t>Postnr.</t>
  </si>
  <si>
    <t>Telefon (p)</t>
  </si>
  <si>
    <t>Telefon (a)</t>
  </si>
  <si>
    <t>Mobil</t>
  </si>
  <si>
    <t>e-post</t>
  </si>
  <si>
    <t>Betalt i 2018</t>
  </si>
  <si>
    <t>Nikkersball</t>
  </si>
  <si>
    <t>Arneberg, Ellen</t>
  </si>
  <si>
    <t>Livstidsmedlem</t>
  </si>
  <si>
    <t>Steinberget 12a</t>
  </si>
  <si>
    <t>7020 Trondheim</t>
  </si>
  <si>
    <t>73580809</t>
  </si>
  <si>
    <t>ellen.arneberg@gmail.com</t>
  </si>
  <si>
    <t>Austrheim, Gunnar</t>
  </si>
  <si>
    <t>73596031</t>
  </si>
  <si>
    <t>gunnar.austrheim@vm.ntnu.no</t>
  </si>
  <si>
    <t>Berdahl, Odd Ketil</t>
  </si>
  <si>
    <t>Gamle Oslovei 27 b</t>
  </si>
  <si>
    <t>Boysen, Jens</t>
  </si>
  <si>
    <t>Sandgata 24 B</t>
  </si>
  <si>
    <t>7012 Trondheim</t>
  </si>
  <si>
    <t>73996196</t>
  </si>
  <si>
    <t>Eriksson, Hans Göran</t>
  </si>
  <si>
    <t>Ladehammerveien 35 D</t>
  </si>
  <si>
    <t>7040 Trondheim</t>
  </si>
  <si>
    <t>hans.joel@gmail.com</t>
  </si>
  <si>
    <t>Floch, Jacqueline</t>
  </si>
  <si>
    <t>Vår Frue Strete 1 B</t>
  </si>
  <si>
    <t>7013 Trondheim</t>
  </si>
  <si>
    <t>73593012</t>
  </si>
  <si>
    <t>jacqueline.floch@sintef.no</t>
  </si>
  <si>
    <t>Gjølme, Egil Galaaen</t>
  </si>
  <si>
    <t>Hans Collins vei 11</t>
  </si>
  <si>
    <t>7053 Ranheim</t>
  </si>
  <si>
    <t>72894000</t>
  </si>
  <si>
    <t>egil.gjolme@plu.ntnu.no</t>
  </si>
  <si>
    <t>Halland, Geir Olav</t>
  </si>
  <si>
    <t>Kristianstensbakken 7</t>
  </si>
  <si>
    <t>7014 Trondheim</t>
  </si>
  <si>
    <t>geir.halland@plu.ntnu.no</t>
  </si>
  <si>
    <t>Hansen, Jan P.H.</t>
  </si>
  <si>
    <t>Anders Hovdens vei 17b</t>
  </si>
  <si>
    <t>7024 Trondheim</t>
  </si>
  <si>
    <t>jan-p.huberth-hansen@dirnat.no</t>
  </si>
  <si>
    <t>vipps</t>
  </si>
  <si>
    <t>Hermansen, John</t>
  </si>
  <si>
    <t>Øvre Petersborg gate 12</t>
  </si>
  <si>
    <t>73593981</t>
  </si>
  <si>
    <t>john.hermansen@iot.ntnu.no</t>
  </si>
  <si>
    <t>Holder, Bjørn</t>
  </si>
  <si>
    <t>Steinveien 10</t>
  </si>
  <si>
    <t>7700 Steinkjer</t>
  </si>
  <si>
    <t>Holm, Andre</t>
  </si>
  <si>
    <t>NY ADRESSE?</t>
  </si>
  <si>
    <t>7051 Trondheim</t>
  </si>
  <si>
    <t>anh@statoil.com</t>
  </si>
  <si>
    <t>Jørgensen, Aksel</t>
  </si>
  <si>
    <t>Enromsveien 72</t>
  </si>
  <si>
    <t>7026 Trondheim</t>
  </si>
  <si>
    <t>akseljor@hotmail.com</t>
  </si>
  <si>
    <t>Kvaløy, Kirsti</t>
  </si>
  <si>
    <t>Nordsihaugen 17</t>
  </si>
  <si>
    <t>7715 Steinkjer</t>
  </si>
  <si>
    <t>73801547</t>
  </si>
  <si>
    <t>Lippe, Jon</t>
  </si>
  <si>
    <t>.</t>
  </si>
  <si>
    <t>jon.lippe@ntnu.no</t>
  </si>
  <si>
    <t>Mathisen, Maria</t>
  </si>
  <si>
    <t>9010 Tromsø</t>
  </si>
  <si>
    <t>Myklebust, Jon P.</t>
  </si>
  <si>
    <t>Tømmerås</t>
  </si>
  <si>
    <t>7870 Grong</t>
  </si>
  <si>
    <t>jon.petter.myklebust@kystverket.no</t>
  </si>
  <si>
    <t>Mæhre, Arnfinn J.</t>
  </si>
  <si>
    <t>Hans Finnes gate 40</t>
  </si>
  <si>
    <t>7010 Trondheim</t>
  </si>
  <si>
    <t>Nergaard, Petter</t>
  </si>
  <si>
    <t>Byåsvegen 74</t>
  </si>
  <si>
    <t>petter.andreas.nergaard@stolav.no</t>
  </si>
  <si>
    <t>Opsal, Berit</t>
  </si>
  <si>
    <t>Asbjørnsensgt. 39</t>
  </si>
  <si>
    <t>7052 Trondheim</t>
  </si>
  <si>
    <t>73514853</t>
  </si>
  <si>
    <t>Rognes, Per Kristian</t>
  </si>
  <si>
    <t>Schøllers gate 12</t>
  </si>
  <si>
    <t>7043 Trondheim</t>
  </si>
  <si>
    <t>prognes@online.no</t>
  </si>
  <si>
    <t>Rueslåtten, Håkon Gunnar</t>
  </si>
  <si>
    <t>Ole Norgårds vei 67</t>
  </si>
  <si>
    <t>7049 Trondheim</t>
  </si>
  <si>
    <t>73584451</t>
  </si>
  <si>
    <t>hg.rues@gmail.com</t>
  </si>
  <si>
    <t>Sandvik, Astrid</t>
  </si>
  <si>
    <t>Kristianfelds gate 3a</t>
  </si>
  <si>
    <t>astrid@rotvoll.no</t>
  </si>
  <si>
    <t>Skovholt, Otto</t>
  </si>
  <si>
    <t>Hoemshøgda 14 D</t>
  </si>
  <si>
    <t>7023 Trondheim</t>
  </si>
  <si>
    <t>73584261</t>
  </si>
  <si>
    <t>Soknes, Ivar</t>
  </si>
  <si>
    <t>Brubakken 6</t>
  </si>
  <si>
    <t>ivarsokn@online.no</t>
  </si>
  <si>
    <t>Sæther, Stein Arne</t>
  </si>
  <si>
    <t>Jonsvannsvegen 3</t>
  </si>
  <si>
    <t>7016 Trondheim</t>
  </si>
  <si>
    <t xml:space="preserve">stein.arne.sether@adresseavisen.no </t>
  </si>
  <si>
    <t>Wale, Astrid</t>
  </si>
  <si>
    <t>73598111</t>
  </si>
  <si>
    <t>astrid.wale@hf.ntnu.no</t>
  </si>
  <si>
    <t>Aarseth, Tore Erling</t>
  </si>
  <si>
    <t>73551066</t>
  </si>
  <si>
    <t>Berg, Ingrid</t>
  </si>
  <si>
    <t>Betalende medlem</t>
  </si>
  <si>
    <t>Kvenildveien 34c</t>
  </si>
  <si>
    <t>7072 Heimdal</t>
  </si>
  <si>
    <t>inganbe@yahoo.com</t>
  </si>
  <si>
    <t>By, Marit</t>
  </si>
  <si>
    <t>Elfenbein, Carsten</t>
  </si>
  <si>
    <t>Stuttveien 4</t>
  </si>
  <si>
    <t>elfenbei@online.no</t>
  </si>
  <si>
    <t>Ellingsen, Brita</t>
  </si>
  <si>
    <t>Stuttv. 1</t>
  </si>
  <si>
    <t>Frydenlund, Frode</t>
  </si>
  <si>
    <t>Breidablikkveien 112</t>
  </si>
  <si>
    <t>73593181</t>
  </si>
  <si>
    <t>frode.frydenlund@trondheim.kommune.no</t>
  </si>
  <si>
    <t>Heide, Liv</t>
  </si>
  <si>
    <t>Nøst</t>
  </si>
  <si>
    <t>7100 Rissa</t>
  </si>
  <si>
    <t>liv.heide@rissa.kommune.no</t>
  </si>
  <si>
    <t>Heide, Tora</t>
  </si>
  <si>
    <t>Ungdomsmedlem</t>
  </si>
  <si>
    <t>tora_heide@hotmail.com</t>
  </si>
  <si>
    <t>Heide, Vegard</t>
  </si>
  <si>
    <t>vheid@online.no</t>
  </si>
  <si>
    <t>Haugen, Eli Kristin</t>
  </si>
  <si>
    <t>eli.haugen@melhus.kommune.no</t>
  </si>
  <si>
    <t>Lien, Anne Gunnarshaug</t>
  </si>
  <si>
    <t xml:space="preserve">anne.g.lien@sintef.no </t>
  </si>
  <si>
    <t>Limstrand, Ingunn</t>
  </si>
  <si>
    <t>Dalen Hageby 33</t>
  </si>
  <si>
    <t>7044 Trondheim</t>
  </si>
  <si>
    <t>ingunnlim@gmail.com</t>
  </si>
  <si>
    <t>Monsees, Kerstin</t>
  </si>
  <si>
    <t>kmonsees@online.no</t>
  </si>
  <si>
    <t>Myklebust, Ingrid Slungaard</t>
  </si>
  <si>
    <t>Stokkanhaugen 48</t>
  </si>
  <si>
    <t>7048 Trondheim</t>
  </si>
  <si>
    <t>slungaardmyklebust@gmail.com</t>
  </si>
  <si>
    <t>pause</t>
  </si>
  <si>
    <t>Pedersen, Morten</t>
  </si>
  <si>
    <t>pedersen.handtverk@gmail.com</t>
  </si>
  <si>
    <t>Selsbak, Bjørnar</t>
  </si>
  <si>
    <t>bselsbak@gmail.com</t>
  </si>
  <si>
    <t xml:space="preserve">Seyferth, Christine </t>
  </si>
  <si>
    <t>Gustav Byes vei 7</t>
  </si>
  <si>
    <t>tine.seyferth@gmail.com</t>
  </si>
  <si>
    <t>Skundberg, Olav</t>
  </si>
  <si>
    <t>Dr. Sands vei 16</t>
  </si>
  <si>
    <t>olav.skundberg@hist.no</t>
  </si>
  <si>
    <t>Solberg, Håkon</t>
  </si>
  <si>
    <t>Edgar B. Schieldrops vei 10 B</t>
  </si>
  <si>
    <t>7033 Trondheim</t>
  </si>
  <si>
    <t>hakonsol@gmail.com</t>
  </si>
  <si>
    <t>Sæther Berger, Andre</t>
  </si>
  <si>
    <t>iam.andreberger@gmail.com</t>
  </si>
  <si>
    <t>Sæther, Øyvin</t>
  </si>
  <si>
    <t>73597679</t>
  </si>
  <si>
    <t>oyvinsat@gmail.com</t>
  </si>
  <si>
    <t>Sæther, Åsmund</t>
  </si>
  <si>
    <t>asmsather@gmail.com</t>
  </si>
  <si>
    <t>Sødal, Audun</t>
  </si>
  <si>
    <t>Hasselbakken 10</t>
  </si>
  <si>
    <t>audunsodal@hotmail.com</t>
  </si>
  <si>
    <t>Thorgaard, Janne</t>
  </si>
  <si>
    <t>Breidablikkvn. 112</t>
  </si>
  <si>
    <t>jthorgaa@online.no</t>
  </si>
  <si>
    <t>Wien, Stein Tore</t>
  </si>
  <si>
    <t>steinbein@gmail.com</t>
  </si>
  <si>
    <t>Torkel Ystgaard</t>
  </si>
  <si>
    <t>torkel.ystgaard@gmail.com</t>
  </si>
  <si>
    <t>betalt i 2017</t>
  </si>
  <si>
    <t>Kjøbli, Eli</t>
  </si>
  <si>
    <t>Magnadottir, Sara</t>
  </si>
  <si>
    <t>Nordhagen, Rannveig W</t>
  </si>
  <si>
    <t>Pape Møller, Maja</t>
  </si>
  <si>
    <t>Sildnes, Kjetil</t>
  </si>
  <si>
    <t>Voracek, Vladimir</t>
  </si>
  <si>
    <t>Øye, Bjarte Arne</t>
  </si>
  <si>
    <t>Kvellheim, Ann Kristin</t>
  </si>
  <si>
    <t>Ragna, Bethina,Erlend</t>
  </si>
  <si>
    <t>Egil Eide og Elisabeth F</t>
  </si>
  <si>
    <t xml:space="preserve">OPPSUMMERING 2018 </t>
  </si>
  <si>
    <t xml:space="preserve"> Sum [kr]</t>
  </si>
  <si>
    <t>Kontroll - saldo per 31/12-2018 i nettbank</t>
  </si>
  <si>
    <t>Saldo per 01.01.2018 (sum driftskonto og sparekonto)</t>
  </si>
  <si>
    <t>Brukskonto</t>
  </si>
  <si>
    <t>Sparekonto</t>
  </si>
  <si>
    <t>+</t>
  </si>
  <si>
    <t>Inntekter per 31.12.2018</t>
  </si>
  <si>
    <t>-</t>
  </si>
  <si>
    <t>Utgifter per 31.12.2018</t>
  </si>
  <si>
    <t>=</t>
  </si>
  <si>
    <t>Saldo per 31.12.2018</t>
  </si>
  <si>
    <t>Kontroll - saldo per 01/01-2018 i nettbank</t>
  </si>
  <si>
    <t>OVERSKUDD 2018</t>
  </si>
  <si>
    <t>Oppdatert medlemsinnbet. per 29.03.2016</t>
  </si>
  <si>
    <t>Betalt medlemskontingent</t>
  </si>
  <si>
    <t>Antall</t>
  </si>
  <si>
    <t>Medlemskap voksen - a kr 300</t>
  </si>
  <si>
    <t xml:space="preserve"> </t>
  </si>
  <si>
    <t>Medlemskap ungdom - a kr 125</t>
  </si>
  <si>
    <t>Ikke betalt noe (av de som betalte i fjor)</t>
  </si>
  <si>
    <t>Livstidsmedlemmer</t>
  </si>
  <si>
    <t>Totalt antall livstidsmedlemmer og medlemmer som har betalt</t>
  </si>
  <si>
    <t>UTGIFTER</t>
  </si>
  <si>
    <t>INNTEKTER</t>
  </si>
  <si>
    <t>Grunninvesteringer</t>
  </si>
  <si>
    <t>post</t>
  </si>
  <si>
    <t>Båt</t>
  </si>
  <si>
    <t>Naust</t>
  </si>
  <si>
    <t>SUM grunninvesteringer</t>
  </si>
  <si>
    <t>Driftsutgifter</t>
  </si>
  <si>
    <t>Forsikring (båt og naust)</t>
  </si>
  <si>
    <t>Vedlikehold</t>
  </si>
  <si>
    <t>Medlemsavgifter og segling</t>
  </si>
  <si>
    <t>Sjøsetting (kran, osv)</t>
  </si>
  <si>
    <t>Kurs</t>
  </si>
  <si>
    <t>Sikkerhetsutstyr</t>
  </si>
  <si>
    <t>Samarbeidspartnere</t>
  </si>
  <si>
    <t>Informasjon, brosjyre, osv</t>
  </si>
  <si>
    <t>Sponsor</t>
  </si>
  <si>
    <t>Kystlaget</t>
  </si>
  <si>
    <t>Andre</t>
  </si>
  <si>
    <t>Havn</t>
  </si>
  <si>
    <t>Rekvisita, div. utstyr</t>
  </si>
  <si>
    <t>Sjøkart, navigasjonsbøker</t>
  </si>
  <si>
    <t>Diesel / propan</t>
  </si>
  <si>
    <t>Gebyrer</t>
  </si>
  <si>
    <t>Ekstraordinære utgifter</t>
  </si>
  <si>
    <t>SUM driftsutgifter</t>
  </si>
  <si>
    <t>SUM utgifter</t>
  </si>
  <si>
    <t>SUM inntekter</t>
  </si>
  <si>
    <t>NIDAROS Båtlag - BUDSJETT og REGNSKAP 2018</t>
  </si>
  <si>
    <t>Inntekter (oversikt)</t>
  </si>
  <si>
    <t>Regnskap 2014</t>
  </si>
  <si>
    <t>Budsjett 2015</t>
  </si>
  <si>
    <t>Budsjett 2018</t>
  </si>
  <si>
    <t>Regnskap 2018</t>
  </si>
  <si>
    <r>
      <t xml:space="preserve">Kommentar til </t>
    </r>
    <r>
      <rPr>
        <rFont val="Arial"/>
        <b/>
        <sz val="11.0"/>
      </rPr>
      <t>regnskap</t>
    </r>
  </si>
  <si>
    <t>Medlemmer</t>
  </si>
  <si>
    <t>antall</t>
  </si>
  <si>
    <t>à</t>
  </si>
  <si>
    <t>1.a</t>
  </si>
  <si>
    <t>årskontigent-voksen</t>
  </si>
  <si>
    <t>Totalt inkl ungdom 375</t>
  </si>
  <si>
    <t>årskontigent-ungdom</t>
  </si>
  <si>
    <t>1.b</t>
  </si>
  <si>
    <t>langtur/heldag  Livs</t>
  </si>
  <si>
    <t>1.c</t>
  </si>
  <si>
    <t xml:space="preserve">    "         "      medl.</t>
  </si>
  <si>
    <t>Ingen sommerseilas</t>
  </si>
  <si>
    <t>1.d</t>
  </si>
  <si>
    <t>langtur/heldag  ikke medl.</t>
  </si>
  <si>
    <t>1.e</t>
  </si>
  <si>
    <t>småturer og arrangement - VIPPS</t>
  </si>
  <si>
    <t>Ca 50 betalende på onsdagsseilas, a 65</t>
  </si>
  <si>
    <t>1.f</t>
  </si>
  <si>
    <t>nye livsvarige medl.</t>
  </si>
  <si>
    <t>1.g</t>
  </si>
  <si>
    <t>gjenstående avgifter</t>
  </si>
  <si>
    <t>1.h</t>
  </si>
  <si>
    <t>gjester</t>
  </si>
  <si>
    <t>2.a</t>
  </si>
  <si>
    <t>avgifter</t>
  </si>
  <si>
    <t>2.b</t>
  </si>
  <si>
    <t>gjenstående avg.</t>
  </si>
  <si>
    <t>5 000 betales i 2019</t>
  </si>
  <si>
    <t>2.c</t>
  </si>
  <si>
    <t>støtte for kurs</t>
  </si>
  <si>
    <t>3.a</t>
  </si>
  <si>
    <t>utleie båt</t>
  </si>
  <si>
    <t>Ekkofilm 500, Uninett 3500, Fosen F 7500</t>
  </si>
  <si>
    <t>3.b</t>
  </si>
  <si>
    <t>bufferkonto</t>
  </si>
  <si>
    <t>3.c</t>
  </si>
  <si>
    <t>gjenstående avg. utleie</t>
  </si>
  <si>
    <t>gaver</t>
  </si>
  <si>
    <t>5.a</t>
  </si>
  <si>
    <t>kafédrift</t>
  </si>
  <si>
    <t>Kystlaget søndagskafe</t>
  </si>
  <si>
    <t>5.b</t>
  </si>
  <si>
    <t>renter</t>
  </si>
  <si>
    <t>Renter brukskonto 13 sparekonto 515</t>
  </si>
  <si>
    <t>5.c</t>
  </si>
  <si>
    <t>utleie naust/bu</t>
  </si>
  <si>
    <t>5.d</t>
  </si>
  <si>
    <t>depositum (nøkkel, osv.)</t>
  </si>
  <si>
    <t>5.e</t>
  </si>
  <si>
    <t>vasking Gulskuret</t>
  </si>
  <si>
    <t>5.f</t>
  </si>
  <si>
    <t>annet</t>
  </si>
  <si>
    <t>Antennehavari, Harald Setsaas betalt på Vipps 699</t>
  </si>
  <si>
    <t>Sum inntekter</t>
  </si>
  <si>
    <t>Utgifter (oversikt)</t>
  </si>
  <si>
    <t>skrog</t>
  </si>
  <si>
    <t>seglet</t>
  </si>
  <si>
    <t>Toppseilskaut ble betalt i 2017</t>
  </si>
  <si>
    <t>motor / el.anlegg</t>
  </si>
  <si>
    <t>sikkerhetutstyr / navigasjonutstyr</t>
  </si>
  <si>
    <t>Nye redningsflåter</t>
  </si>
  <si>
    <t>pram</t>
  </si>
  <si>
    <t>løs innredning</t>
  </si>
  <si>
    <t>småutstyr / annet</t>
  </si>
  <si>
    <t>Tau (2680), VHF antenne (870)</t>
  </si>
  <si>
    <t>grunnarbeid/mur</t>
  </si>
  <si>
    <t>tak og kledning</t>
  </si>
  <si>
    <t>flytting</t>
  </si>
  <si>
    <t>2.d</t>
  </si>
  <si>
    <t>Sum investeringer</t>
  </si>
  <si>
    <t xml:space="preserve">Tryg </t>
  </si>
  <si>
    <t>4.a</t>
  </si>
  <si>
    <t>4.b</t>
  </si>
  <si>
    <t>segl og rigg</t>
  </si>
  <si>
    <t>4.c</t>
  </si>
  <si>
    <t>motor</t>
  </si>
  <si>
    <t>4.d</t>
  </si>
  <si>
    <t>naust</t>
  </si>
  <si>
    <t>4.e</t>
  </si>
  <si>
    <t>div. dugnadsutgifter</t>
  </si>
  <si>
    <t>6.a</t>
  </si>
  <si>
    <t>sjekk redningsflåte</t>
  </si>
  <si>
    <t>6.b</t>
  </si>
  <si>
    <t>VHF</t>
  </si>
  <si>
    <t>6.c</t>
  </si>
  <si>
    <t xml:space="preserve">annet </t>
  </si>
  <si>
    <t>Småbåtregisteret og totalmedlem</t>
  </si>
  <si>
    <t>7.a</t>
  </si>
  <si>
    <t>7.b</t>
  </si>
  <si>
    <t>trykk</t>
  </si>
  <si>
    <t>7.c</t>
  </si>
  <si>
    <t>nettside, serverleie</t>
  </si>
  <si>
    <t>domene</t>
  </si>
  <si>
    <t>8.a</t>
  </si>
  <si>
    <t>bua i Grønnskuret</t>
  </si>
  <si>
    <t>Leie bås</t>
  </si>
  <si>
    <t>8.b</t>
  </si>
  <si>
    <t>flytebrygga</t>
  </si>
  <si>
    <t>8.c</t>
  </si>
  <si>
    <t>annet, overf.</t>
  </si>
  <si>
    <t>Etterbetalt for 2017</t>
  </si>
  <si>
    <t>DNB</t>
  </si>
  <si>
    <t>40 til 50 kr per mnd</t>
  </si>
  <si>
    <t>Sum driftutgifter</t>
  </si>
  <si>
    <t>15.a</t>
  </si>
  <si>
    <t>mat/drikke/medlemspleie</t>
  </si>
  <si>
    <t>Damhaugen 1550, Årsmøteutlegg 217, piratsegling gullmynter 379</t>
  </si>
  <si>
    <t>15.b</t>
  </si>
  <si>
    <t>nøkkelsystem, nøkler</t>
  </si>
  <si>
    <t>15.c</t>
  </si>
  <si>
    <t>15.d</t>
  </si>
  <si>
    <t>regatta</t>
  </si>
  <si>
    <t>Sum utgifter</t>
  </si>
  <si>
    <t>BUDSJETT 2018</t>
  </si>
  <si>
    <t xml:space="preserve">Kommentarer til budsjett </t>
  </si>
  <si>
    <t>28 livstidsmedlemmer - ingen kontingent</t>
  </si>
  <si>
    <t>småturer</t>
  </si>
  <si>
    <t>Onsdagsseilas m.m.(glasspenger)</t>
  </si>
  <si>
    <t>Seilkurs</t>
  </si>
  <si>
    <t>sommerseilas, støtte turkurs</t>
  </si>
  <si>
    <t>utleieturer (7 500)</t>
  </si>
  <si>
    <t>Inntekt fra Listergruppa for utleie av bod</t>
  </si>
  <si>
    <t>Lønn for arbeid utført av Ingrid Berg</t>
  </si>
  <si>
    <t>Lottskatt nyttårsnikkersball mm</t>
  </si>
  <si>
    <t>Nye toppseilskaut</t>
  </si>
  <si>
    <t>Nye redningsflåter 25000</t>
  </si>
  <si>
    <t>Gassbluss, gassventil</t>
  </si>
  <si>
    <t>Tryg forsikring av båt og naust</t>
  </si>
  <si>
    <t>Nye flåter 25'</t>
  </si>
  <si>
    <t>Medlemsskap i Redningsselskapet og Småbåtregisteret</t>
  </si>
  <si>
    <t>Plakater</t>
  </si>
  <si>
    <t>Serverleie nettside</t>
  </si>
  <si>
    <t>Leie av barkekar og bås</t>
  </si>
  <si>
    <t>Leie av flytebrygga</t>
  </si>
  <si>
    <t>Detaljerte Inntekter</t>
  </si>
  <si>
    <t>Medlemmer/turer</t>
  </si>
  <si>
    <t>Utleie</t>
  </si>
  <si>
    <t>Sp</t>
  </si>
  <si>
    <t>Bilag 
Nr.</t>
  </si>
  <si>
    <t>Dato</t>
  </si>
  <si>
    <t>Betaler</t>
  </si>
  <si>
    <t>Kommentar</t>
  </si>
  <si>
    <t>Total</t>
  </si>
  <si>
    <t>Avsjekk
Sum posteringer</t>
  </si>
  <si>
    <t>3b</t>
  </si>
  <si>
    <t>3c</t>
  </si>
  <si>
    <t>Øyvin Sæther</t>
  </si>
  <si>
    <t>Medlemskontingent</t>
  </si>
  <si>
    <t>Åsmund Sæther</t>
  </si>
  <si>
    <t>Arne Stein Sæther</t>
  </si>
  <si>
    <t>Stein Tore Wien</t>
  </si>
  <si>
    <t>Andre Sæther Berger</t>
  </si>
  <si>
    <t>Vipps</t>
  </si>
  <si>
    <t>Årsmøtet</t>
  </si>
  <si>
    <t>Audun Sødal</t>
  </si>
  <si>
    <t>Ingrid Ann Berg</t>
  </si>
  <si>
    <t>Håkon Solberg</t>
  </si>
  <si>
    <t>Liv Godal Heide</t>
  </si>
  <si>
    <t>Frode Frydenlund</t>
  </si>
  <si>
    <t>Otto Skovholt</t>
  </si>
  <si>
    <t>Anne Brit Gunnarshaug Lien</t>
  </si>
  <si>
    <t>Christine M Seyferth</t>
  </si>
  <si>
    <t>Eli Kjøbli</t>
  </si>
  <si>
    <t>Ekkofilm AS</t>
  </si>
  <si>
    <t>Leie av årer Ekkofilm</t>
  </si>
  <si>
    <t>Seiling 1</t>
  </si>
  <si>
    <t>Seiling 3</t>
  </si>
  <si>
    <t>Kersti Monsees</t>
  </si>
  <si>
    <t>Kjetil Sildnes</t>
  </si>
  <si>
    <t>Vladimir Voracek</t>
  </si>
  <si>
    <t>Seiling</t>
  </si>
  <si>
    <t>Uninett</t>
  </si>
  <si>
    <t>Sara Magnadottir</t>
  </si>
  <si>
    <t>Medlemskontingent - U</t>
  </si>
  <si>
    <t>Maja Pape Møller</t>
  </si>
  <si>
    <t>Åsmund Sæter</t>
  </si>
  <si>
    <t>Seiling?</t>
  </si>
  <si>
    <t>Rannveig W Nordhagen</t>
  </si>
  <si>
    <t>Seiling, fra glasset</t>
  </si>
  <si>
    <t>Vbb As
Utb. 2000010 Vippsnr 24447</t>
  </si>
  <si>
    <t/>
  </si>
  <si>
    <t>Sara Brækhus Zambon</t>
  </si>
  <si>
    <t>Vbb As
Utb. 2000011 Vippsnr 24447</t>
  </si>
  <si>
    <t>Vbb As
Utb. 2000012 Vippsnr 24447</t>
  </si>
  <si>
    <t>Vbb As
Utb. 2000013 Vippsnr 24447</t>
  </si>
  <si>
    <t>Fosen Folkehøgs</t>
  </si>
  <si>
    <t>Utleie til høstutfart</t>
  </si>
  <si>
    <t>Vbb As
Utb. 2000014 Vippsnr 24447</t>
  </si>
  <si>
    <t>Kystlaget Trondhjem</t>
  </si>
  <si>
    <t>oppgjør søndagskafe</t>
  </si>
  <si>
    <t>Vasking skur</t>
  </si>
  <si>
    <t>Antenne havari, Harald Setsaas</t>
  </si>
  <si>
    <t>Betalt på Vipps: 699</t>
  </si>
  <si>
    <t>Renter</t>
  </si>
  <si>
    <t>brukskonto</t>
  </si>
  <si>
    <t xml:space="preserve">Renter </t>
  </si>
  <si>
    <t>sparekonto</t>
  </si>
  <si>
    <t>SUM</t>
  </si>
  <si>
    <t>Medlemskontingent-ungdom</t>
  </si>
  <si>
    <t>Medlemskontingent-full</t>
  </si>
  <si>
    <t>Gebyrer vipps</t>
  </si>
  <si>
    <t>Detajlerte Utgifter</t>
  </si>
  <si>
    <t>Forsikr</t>
  </si>
  <si>
    <t xml:space="preserve">Sjøset </t>
  </si>
  <si>
    <t>Sikr.</t>
  </si>
  <si>
    <t>Info</t>
  </si>
  <si>
    <t>Kystl</t>
  </si>
  <si>
    <t>Rekv</t>
  </si>
  <si>
    <t>Kart</t>
  </si>
  <si>
    <t>Drivs</t>
  </si>
  <si>
    <t>Gebyr</t>
  </si>
  <si>
    <t>Extra</t>
  </si>
  <si>
    <t>Mottaker</t>
  </si>
  <si>
    <t>12.a</t>
  </si>
  <si>
    <t>Desember</t>
  </si>
  <si>
    <t>Kystlaget Trondheim</t>
  </si>
  <si>
    <t>Fakturanr: 9022, Flytebryggeleie for Nidaros 2017</t>
  </si>
  <si>
    <t>Trolla Il</t>
  </si>
  <si>
    <t>Leie av Damhaugen 3, 3 februar til årsmøtet</t>
  </si>
  <si>
    <t>Januar</t>
  </si>
  <si>
    <t>Redningsselskapet-Norsk Selska</t>
  </si>
  <si>
    <t>Totalmedlemskap for 2018</t>
  </si>
  <si>
    <t>Tryg Forsikring</t>
  </si>
  <si>
    <t>Forsikring 25.02.2018-25.02.2019</t>
  </si>
  <si>
    <t>Olav Skudberg</t>
  </si>
  <si>
    <t>Årsmøtet utlegg</t>
  </si>
  <si>
    <t>Leie bås 10 (1000), Barkekar (250)</t>
  </si>
  <si>
    <t>Februar</t>
  </si>
  <si>
    <t>Mars</t>
  </si>
  <si>
    <t>April</t>
  </si>
  <si>
    <t>Småbåtregisteret</t>
  </si>
  <si>
    <t>SF Fjordgata, tau bealt av Åsmund Sæther</t>
  </si>
  <si>
    <t>Mørenot</t>
  </si>
  <si>
    <t>2 kolli flåter, Mørenot (spør Stein Tore)</t>
  </si>
  <si>
    <t>Mai</t>
  </si>
  <si>
    <t>Juni</t>
  </si>
  <si>
    <t>Juli</t>
  </si>
  <si>
    <t>Mørenot Fishery AS</t>
  </si>
  <si>
    <t>To redningsflåter</t>
  </si>
  <si>
    <t>August</t>
  </si>
  <si>
    <t>Ingrid Berg</t>
  </si>
  <si>
    <t>Piratsegling, gullmedaljer mm</t>
  </si>
  <si>
    <t>September</t>
  </si>
  <si>
    <t>Oktober</t>
  </si>
  <si>
    <t>Telenor Norge AS</t>
  </si>
  <si>
    <t>VHF abonnement</t>
  </si>
  <si>
    <t>Flytebryggeleie sommer 2018</t>
  </si>
  <si>
    <t>November</t>
  </si>
  <si>
    <t>www.one.com/pay</t>
  </si>
  <si>
    <t>Webdomene</t>
  </si>
  <si>
    <t>VHF antenne</t>
  </si>
  <si>
    <t>Sum</t>
  </si>
  <si>
    <t>Fordringer:</t>
  </si>
  <si>
    <t>kommentar</t>
  </si>
  <si>
    <t>Kontigent</t>
  </si>
  <si>
    <t>Uteståemde betaling av kursstøtte</t>
  </si>
  <si>
    <t>Sommerseilas</t>
  </si>
  <si>
    <t>Utestående betaling sommerseilas 2016</t>
  </si>
  <si>
    <t>Seilas</t>
  </si>
  <si>
    <t>Annet</t>
  </si>
  <si>
    <t>Utestående støtte Studieforbundet fra seilkurs i 2016, Lottskatt Nyttårsnikkersball 2016</t>
  </si>
  <si>
    <t>Etterbetalt fra tidligere år</t>
  </si>
  <si>
    <t xml:space="preserve">Netto av: Innbetalt i 2016 av diverse sommerseilas og medlemsavgifter 2015 og utbetalt uoppgjorte regninger med utlegg til rekvisita og mat ved utsett 2015 </t>
  </si>
  <si>
    <t>Avskrevet</t>
  </si>
  <si>
    <t>Ikke oppgjort regning</t>
  </si>
  <si>
    <t>Innbetalt for mye</t>
  </si>
  <si>
    <t>1 stk medlemsavgift betalt dobbelt opp, samt 1 kurskontingent innbetalt uten deltakelse</t>
  </si>
  <si>
    <t>Tilsammen</t>
  </si>
  <si>
    <t>Fra forrige år</t>
  </si>
  <si>
    <t>Akkumulert</t>
  </si>
  <si>
    <t>Innbetalt i 2016, utestående fra 2015</t>
  </si>
  <si>
    <t>Guro Sylling</t>
  </si>
  <si>
    <t xml:space="preserve">Sommerseilas 2015 </t>
  </si>
  <si>
    <t>Anne Kirkeby</t>
  </si>
  <si>
    <t>Medlemsavgift 2015 (etterbetaling pga medlemspris sommerseilas 2015)</t>
  </si>
  <si>
    <t>Ingunn Limstrand</t>
  </si>
  <si>
    <t>Sommerseglas 2015</t>
  </si>
  <si>
    <t>Delsum inntekter</t>
  </si>
  <si>
    <t>Utbetalt i 2016, som var utgifter som egentlig påløp i 2015</t>
  </si>
  <si>
    <t>Mat ved utsettet 2015</t>
  </si>
  <si>
    <t>Utlegg til plakater</t>
  </si>
  <si>
    <t>Klippfisk ved utsettet 2015</t>
  </si>
  <si>
    <t>Delsum utgifter</t>
  </si>
  <si>
    <t>Inntekter i 2016 som blir innbetalt i 2017</t>
  </si>
  <si>
    <t>Lottskatt Nyttårsnikkersball</t>
  </si>
  <si>
    <t>Kursstøtte diverse kurs</t>
  </si>
  <si>
    <t>Gunnar Austrheim sommerseilas 2016</t>
  </si>
  <si>
    <t>Delsum utestående inntekter fra 2015</t>
  </si>
  <si>
    <t>Inntekter i 2016 som skal utbetales i 2017</t>
  </si>
  <si>
    <t>Medlemsavgift Kerstin Monsees</t>
  </si>
  <si>
    <t>Feilinnbetalt kursavgift Olav Skundberg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</si>
</sst>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 * #,##0_ ;_ * \-#,##0_ ;_ * &quot;-&quot;??_ ;_ @_ "/>
    <numFmt numFmtId="165" formatCode="d/m/"/>
    <numFmt numFmtId="166" formatCode="dd/mm/yyyy"/>
    <numFmt numFmtId="167" formatCode="_ * #,##0.0_ ;_ * \-#,##0.0_ ;_ * &quot;-&quot;??_ ;_ @_ "/>
    <numFmt numFmtId="168" formatCode="_ * #,##0.00_ ;_ * \-#,##0.00_ ;_ * &quot;-&quot;??_ ;_ @_ "/>
    <numFmt numFmtId="169" formatCode="_-* #,##0.00_-;\-* #,##0.00_-;_-* &quot;-&quot;??_-;_-@"/>
    <numFmt numFmtId="170" formatCode="_ * #,##0.0_ ;_ * \-#,##0.0_ ;_ * &quot;-&quot;?_ ;_ @_ "/>
    <numFmt numFmtId="171" formatCode="_-* #,##0_-;\-* #,##0_-;_-* &quot;-&quot;?_-;_-@"/>
  </numFmts>
  <fonts count="35">
    <font>
      <sz val="10.0"/>
      <color rgb="FF000000"/>
      <name val="Arial"/>
    </font>
    <font>
      <b/>
      <sz val="12.0"/>
      <color rgb="FF000000"/>
      <name val="Arial"/>
    </font>
    <font>
      <b/>
      <i/>
      <sz val="10.0"/>
      <color rgb="FF000000"/>
      <name val="Arial"/>
    </font>
    <font>
      <b/>
      <sz val="10.0"/>
      <name val="Arial"/>
    </font>
    <font>
      <sz val="10.0"/>
      <color rgb="FF000000"/>
      <name val="Verdana"/>
    </font>
    <font>
      <u/>
      <sz val="10.0"/>
      <color rgb="FF0000FF"/>
      <name val="Arial"/>
    </font>
    <font>
      <i/>
      <sz val="10.0"/>
      <color rgb="FF000000"/>
      <name val="Arial"/>
    </font>
    <font>
      <strike/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name val="Arial"/>
    </font>
    <font>
      <b/>
      <sz val="10.0"/>
      <color rgb="FF000000"/>
      <name val="Arial"/>
    </font>
    <font>
      <b/>
      <u/>
      <sz val="10.0"/>
      <color rgb="FF000000"/>
      <name val="Arial"/>
    </font>
    <font>
      <i/>
      <sz val="10.0"/>
      <color rgb="FFA5A5A5"/>
      <name val="Arial"/>
    </font>
    <font>
      <b/>
      <u/>
      <sz val="10.0"/>
      <name val="Arial"/>
    </font>
    <font>
      <b/>
      <sz val="11.0"/>
      <color rgb="FF000000"/>
      <name val="Arial"/>
    </font>
    <font>
      <b/>
      <sz val="11.0"/>
      <name val="Arial"/>
    </font>
    <font>
      <b/>
      <sz val="14.0"/>
      <color rgb="FF000000"/>
      <name val="Arial"/>
    </font>
    <font>
      <sz val="10.0"/>
      <color rgb="FFA5A5A5"/>
      <name val="Arial"/>
    </font>
    <font>
      <b/>
      <i/>
      <sz val="10.0"/>
      <color rgb="FFFF0000"/>
      <name val="Arial"/>
    </font>
    <font>
      <sz val="11.0"/>
      <name val="Arial"/>
    </font>
    <font/>
    <font>
      <i/>
      <sz val="8.0"/>
      <color rgb="FF808080"/>
      <name val="Arial"/>
    </font>
    <font>
      <i/>
      <sz val="8.0"/>
      <name val="Arial"/>
    </font>
    <font>
      <i/>
      <sz val="10.0"/>
      <name val="Arial"/>
    </font>
    <font>
      <b/>
      <i/>
      <sz val="8.0"/>
      <name val="Arial"/>
    </font>
    <font>
      <b/>
      <i/>
      <sz val="10.0"/>
      <name val="Arial"/>
    </font>
    <font>
      <b/>
      <i/>
      <sz val="8.0"/>
      <color rgb="FF000000"/>
      <name val="Arial"/>
    </font>
    <font>
      <b/>
      <i/>
      <sz val="11.0"/>
      <color rgb="FF000000"/>
      <name val="Arial"/>
    </font>
    <font>
      <b/>
      <i/>
      <sz val="11.0"/>
      <name val="Arial"/>
    </font>
    <font>
      <i/>
      <sz val="11.0"/>
      <color rgb="FF000000"/>
      <name val="Arial"/>
    </font>
    <font>
      <i/>
      <sz val="10.0"/>
      <color rgb="FFFF0000"/>
      <name val="Arial"/>
    </font>
    <font>
      <sz val="10.0"/>
      <color rgb="FFFF0000"/>
      <name val="Arial"/>
    </font>
    <font>
      <b/>
      <sz val="10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5">
    <border/>
    <border>
      <left/>
      <right/>
      <top/>
      <bottom/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0" numFmtId="0" xfId="0" applyBorder="1" applyFill="1" applyFont="1"/>
    <xf borderId="2" fillId="0" fontId="0" numFmtId="0" xfId="0" applyBorder="1" applyFont="1"/>
    <xf borderId="2" fillId="0" fontId="0" numFmtId="0" xfId="0" applyAlignment="1" applyBorder="1" applyFont="1">
      <alignment horizontal="center"/>
    </xf>
    <xf borderId="2" fillId="0" fontId="0" numFmtId="49" xfId="0" applyAlignment="1" applyBorder="1" applyFont="1" applyNumberFormat="1">
      <alignment horizontal="center"/>
    </xf>
    <xf borderId="3" fillId="0" fontId="2" numFmtId="0" xfId="0" applyAlignment="1" applyBorder="1" applyFont="1">
      <alignment horizontal="center"/>
    </xf>
    <xf borderId="4" fillId="0" fontId="2" numFmtId="0" xfId="0" applyBorder="1" applyFont="1"/>
    <xf borderId="4" fillId="2" fontId="2" numFmtId="0" xfId="0" applyBorder="1" applyFont="1"/>
    <xf borderId="4" fillId="0" fontId="2" numFmtId="0" xfId="0" applyAlignment="1" applyBorder="1" applyFont="1">
      <alignment horizontal="center"/>
    </xf>
    <xf borderId="4" fillId="0" fontId="2" numFmtId="49" xfId="0" applyAlignment="1" applyBorder="1" applyFont="1" applyNumberFormat="1">
      <alignment horizontal="center"/>
    </xf>
    <xf borderId="0" fillId="0" fontId="3" numFmtId="0" xfId="0" applyFont="1"/>
    <xf borderId="3" fillId="0" fontId="0" numFmtId="0" xfId="0" applyBorder="1" applyFont="1"/>
    <xf borderId="4" fillId="0" fontId="0" numFmtId="0" xfId="0" applyBorder="1" applyFont="1"/>
    <xf borderId="4" fillId="0" fontId="0" numFmtId="0" xfId="0" applyAlignment="1" applyBorder="1" applyFont="1">
      <alignment horizontal="center"/>
    </xf>
    <xf borderId="4" fillId="0" fontId="0" numFmtId="49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4" fillId="0" fontId="5" numFmtId="0" xfId="0" applyBorder="1" applyFont="1"/>
    <xf borderId="0" fillId="0" fontId="4" numFmtId="0" xfId="0" applyAlignment="1" applyFont="1">
      <alignment horizontal="left" shrinkToFit="0" wrapText="1"/>
    </xf>
    <xf borderId="4" fillId="0" fontId="6" numFmtId="49" xfId="0" applyAlignment="1" applyBorder="1" applyFont="1" applyNumberFormat="1">
      <alignment horizontal="center"/>
    </xf>
    <xf borderId="4" fillId="0" fontId="7" numFmtId="0" xfId="0" applyAlignment="1" applyBorder="1" applyFont="1">
      <alignment horizontal="center"/>
    </xf>
    <xf borderId="4" fillId="0" fontId="7" numFmtId="49" xfId="0" applyAlignment="1" applyBorder="1" applyFont="1" applyNumberFormat="1">
      <alignment horizontal="center"/>
    </xf>
    <xf borderId="4" fillId="0" fontId="8" numFmtId="0" xfId="0" applyAlignment="1" applyBorder="1" applyFont="1">
      <alignment horizontal="left"/>
    </xf>
    <xf borderId="4" fillId="0" fontId="0" numFmtId="0" xfId="0" applyAlignment="1" applyBorder="1" applyFont="1">
      <alignment horizontal="center" shrinkToFit="0" wrapText="1"/>
    </xf>
    <xf borderId="4" fillId="2" fontId="0" numFmtId="0" xfId="0" applyBorder="1" applyFont="1"/>
    <xf borderId="4" fillId="0" fontId="0" numFmtId="0" xfId="0" applyAlignment="1" applyBorder="1" applyFont="1">
      <alignment vertical="center"/>
    </xf>
    <xf borderId="4" fillId="0" fontId="0" numFmtId="49" xfId="0" applyAlignment="1" applyBorder="1" applyFont="1" applyNumberFormat="1">
      <alignment horizontal="left"/>
    </xf>
    <xf borderId="4" fillId="3" fontId="0" numFmtId="0" xfId="0" applyBorder="1" applyFill="1" applyFont="1"/>
    <xf borderId="4" fillId="0" fontId="9" numFmtId="49" xfId="0" applyAlignment="1" applyBorder="1" applyFont="1" applyNumberFormat="1">
      <alignment horizontal="left"/>
    </xf>
    <xf borderId="4" fillId="0" fontId="0" numFmtId="0" xfId="0" applyAlignment="1" applyBorder="1" applyFont="1">
      <alignment shrinkToFit="0" wrapText="1"/>
    </xf>
    <xf borderId="4" fillId="0" fontId="10" numFmtId="0" xfId="0" applyAlignment="1" applyBorder="1" applyFont="1">
      <alignment vertical="center"/>
    </xf>
    <xf borderId="4" fillId="0" fontId="6" numFmtId="0" xfId="0" applyAlignment="1" applyBorder="1" applyFont="1">
      <alignment vertical="center"/>
    </xf>
    <xf borderId="4" fillId="2" fontId="11" numFmtId="0" xfId="0" applyBorder="1" applyFont="1"/>
    <xf borderId="4" fillId="0" fontId="0" numFmtId="49" xfId="0" applyBorder="1" applyFont="1" applyNumberFormat="1"/>
    <xf borderId="3" fillId="0" fontId="0" numFmtId="0" xfId="0" applyAlignment="1" applyBorder="1" applyFont="1">
      <alignment vertical="center"/>
    </xf>
    <xf borderId="4" fillId="0" fontId="0" numFmtId="1" xfId="0" applyAlignment="1" applyBorder="1" applyFont="1" applyNumberFormat="1">
      <alignment horizontal="left"/>
    </xf>
    <xf borderId="3" fillId="0" fontId="0" numFmtId="1" xfId="0" applyAlignment="1" applyBorder="1" applyFont="1" applyNumberFormat="1">
      <alignment horizontal="left"/>
    </xf>
    <xf borderId="5" fillId="3" fontId="0" numFmtId="0" xfId="0" applyBorder="1" applyFont="1"/>
    <xf borderId="5" fillId="2" fontId="0" numFmtId="0" xfId="0" applyBorder="1" applyFont="1"/>
    <xf borderId="0" fillId="0" fontId="6" numFmtId="0" xfId="0" applyFont="1"/>
    <xf borderId="6" fillId="0" fontId="6" numFmtId="0" xfId="0" applyBorder="1" applyFont="1"/>
    <xf borderId="7" fillId="2" fontId="6" numFmtId="0" xfId="0" applyBorder="1" applyFont="1"/>
    <xf borderId="2" fillId="0" fontId="6" numFmtId="0" xfId="0" applyAlignment="1" applyBorder="1" applyFont="1">
      <alignment vertical="center"/>
    </xf>
    <xf borderId="6" fillId="0" fontId="6" numFmtId="0" xfId="0" applyAlignment="1" applyBorder="1" applyFont="1">
      <alignment vertical="center"/>
    </xf>
    <xf borderId="8" fillId="2" fontId="6" numFmtId="0" xfId="0" applyBorder="1" applyFont="1"/>
    <xf borderId="9" fillId="0" fontId="6" numFmtId="0" xfId="0" applyAlignment="1" applyBorder="1" applyFont="1">
      <alignment vertical="center"/>
    </xf>
    <xf borderId="9" fillId="0" fontId="6" numFmtId="0" xfId="0" applyBorder="1" applyFont="1"/>
    <xf borderId="9" fillId="0" fontId="0" numFmtId="0" xfId="0" applyBorder="1" applyFont="1"/>
    <xf borderId="9" fillId="0" fontId="3" numFmtId="0" xfId="0" applyBorder="1" applyFont="1"/>
    <xf borderId="0" fillId="0" fontId="0" numFmtId="0" xfId="0" applyAlignment="1" applyFont="1">
      <alignment vertical="center"/>
    </xf>
    <xf borderId="0" fillId="0" fontId="0" numFmtId="1" xfId="0" applyAlignment="1" applyFont="1" applyNumberFormat="1">
      <alignment horizontal="left" shrinkToFit="0" wrapText="1"/>
    </xf>
    <xf borderId="0" fillId="0" fontId="11" numFmtId="4" xfId="0" applyFont="1" applyNumberFormat="1"/>
    <xf borderId="0" fillId="0" fontId="12" numFmtId="1" xfId="0" applyAlignment="1" applyFont="1" applyNumberFormat="1">
      <alignment horizontal="left" shrinkToFit="0" wrapText="1"/>
    </xf>
    <xf borderId="0" fillId="0" fontId="3" numFmtId="4" xfId="0" applyFont="1" applyNumberFormat="1"/>
    <xf borderId="0" fillId="0" fontId="0" numFmtId="0" xfId="0" applyAlignment="1" applyFont="1">
      <alignment horizontal="left"/>
    </xf>
    <xf borderId="0" fillId="0" fontId="13" numFmtId="0" xfId="0" applyFont="1"/>
    <xf borderId="4" fillId="2" fontId="12" numFmtId="0" xfId="0" applyBorder="1" applyFont="1"/>
    <xf borderId="1" fillId="2" fontId="12" numFmtId="0" xfId="0" applyBorder="1" applyFont="1"/>
    <xf borderId="4" fillId="0" fontId="6" numFmtId="0" xfId="0" applyBorder="1" applyFont="1"/>
    <xf borderId="4" fillId="2" fontId="6" numFmtId="0" xfId="0" applyBorder="1" applyFont="1"/>
    <xf borderId="4" fillId="2" fontId="6" numFmtId="164" xfId="0" applyBorder="1" applyFont="1" applyNumberFormat="1"/>
    <xf borderId="1" fillId="2" fontId="6" numFmtId="164" xfId="0" applyBorder="1" applyFont="1" applyNumberFormat="1"/>
    <xf borderId="4" fillId="0" fontId="0" numFmtId="0" xfId="0" applyAlignment="1" applyBorder="1" applyFont="1">
      <alignment horizontal="right"/>
    </xf>
    <xf borderId="4" fillId="2" fontId="0" numFmtId="164" xfId="0" applyBorder="1" applyFont="1" applyNumberFormat="1"/>
    <xf borderId="1" fillId="2" fontId="0" numFmtId="164" xfId="0" applyBorder="1" applyFont="1" applyNumberFormat="1"/>
    <xf borderId="4" fillId="0" fontId="12" numFmtId="0" xfId="0" applyAlignment="1" applyBorder="1" applyFont="1">
      <alignment horizontal="right"/>
    </xf>
    <xf borderId="4" fillId="2" fontId="12" numFmtId="164" xfId="0" applyBorder="1" applyFont="1" applyNumberFormat="1"/>
    <xf borderId="1" fillId="2" fontId="12" numFmtId="164" xfId="0" applyBorder="1" applyFont="1" applyNumberFormat="1"/>
    <xf borderId="10" fillId="4" fontId="12" numFmtId="0" xfId="0" applyBorder="1" applyFill="1" applyFont="1"/>
    <xf borderId="11" fillId="4" fontId="12" numFmtId="164" xfId="0" applyBorder="1" applyFont="1" applyNumberFormat="1"/>
    <xf borderId="0" fillId="0" fontId="0" numFmtId="164" xfId="0" applyFont="1" applyNumberFormat="1"/>
    <xf borderId="1" fillId="2" fontId="14" numFmtId="164" xfId="0" applyBorder="1" applyFont="1" applyNumberFormat="1"/>
    <xf borderId="0" fillId="0" fontId="0" numFmtId="3" xfId="0" applyFont="1" applyNumberFormat="1"/>
    <xf borderId="1" fillId="2" fontId="2" numFmtId="0" xfId="0" applyBorder="1" applyFont="1"/>
    <xf borderId="1" fillId="2" fontId="6" numFmtId="0" xfId="0" applyBorder="1" applyFont="1"/>
    <xf borderId="12" fillId="5" fontId="6" numFmtId="1" xfId="0" applyAlignment="1" applyBorder="1" applyFill="1" applyFont="1" applyNumberFormat="1">
      <alignment horizontal="center"/>
    </xf>
    <xf borderId="12" fillId="5" fontId="15" numFmtId="0" xfId="0" applyAlignment="1" applyBorder="1" applyFont="1">
      <alignment vertical="center"/>
    </xf>
    <xf borderId="12" fillId="5" fontId="0" numFmtId="0" xfId="0" applyBorder="1" applyFont="1"/>
    <xf borderId="13" fillId="0" fontId="12" numFmtId="1" xfId="0" applyBorder="1" applyFont="1" applyNumberFormat="1"/>
    <xf borderId="13" fillId="0" fontId="11" numFmtId="0" xfId="0" applyAlignment="1" applyBorder="1" applyFont="1">
      <alignment shrinkToFit="0" wrapText="1"/>
    </xf>
    <xf borderId="13" fillId="0" fontId="11" numFmtId="0" xfId="0" applyAlignment="1" applyBorder="1" applyFont="1">
      <alignment vertical="center"/>
    </xf>
    <xf borderId="13" fillId="0" fontId="0" numFmtId="0" xfId="0" applyBorder="1" applyFont="1"/>
    <xf borderId="14" fillId="2" fontId="0" numFmtId="0" xfId="0" applyBorder="1" applyFont="1"/>
    <xf borderId="4" fillId="0" fontId="6" numFmtId="1" xfId="0" applyBorder="1" applyFont="1" applyNumberFormat="1"/>
    <xf borderId="4" fillId="0" fontId="11" numFmtId="0" xfId="0" applyAlignment="1" applyBorder="1" applyFont="1">
      <alignment vertical="center"/>
    </xf>
    <xf borderId="4" fillId="0" fontId="6" numFmtId="1" xfId="0" applyAlignment="1" applyBorder="1" applyFont="1" applyNumberFormat="1">
      <alignment horizontal="center"/>
    </xf>
    <xf borderId="4" fillId="0" fontId="0" numFmtId="1" xfId="0" applyBorder="1" applyFont="1" applyNumberFormat="1"/>
    <xf borderId="4" fillId="0" fontId="11" numFmtId="164" xfId="0" applyAlignment="1" applyBorder="1" applyFont="1" applyNumberFormat="1">
      <alignment vertical="center"/>
    </xf>
    <xf borderId="4" fillId="0" fontId="0" numFmtId="164" xfId="0" applyBorder="1" applyFont="1" applyNumberFormat="1"/>
    <xf borderId="12" fillId="0" fontId="6" numFmtId="1" xfId="0" applyAlignment="1" applyBorder="1" applyFont="1" applyNumberFormat="1">
      <alignment horizontal="center"/>
    </xf>
    <xf borderId="12" fillId="0" fontId="12" numFmtId="1" xfId="0" applyBorder="1" applyFont="1" applyNumberFormat="1"/>
    <xf borderId="12" fillId="0" fontId="12" numFmtId="164" xfId="0" applyBorder="1" applyFont="1" applyNumberFormat="1"/>
    <xf borderId="12" fillId="0" fontId="0" numFmtId="0" xfId="0" applyBorder="1" applyFont="1"/>
    <xf borderId="12" fillId="2" fontId="0" numFmtId="0" xfId="0" applyBorder="1" applyFont="1"/>
    <xf borderId="13" fillId="0" fontId="0" numFmtId="164" xfId="0" applyBorder="1" applyFont="1" applyNumberFormat="1"/>
    <xf borderId="4" fillId="2" fontId="0" numFmtId="1" xfId="0" applyBorder="1" applyFont="1" applyNumberFormat="1"/>
    <xf borderId="4" fillId="2" fontId="11" numFmtId="0" xfId="0" applyAlignment="1" applyBorder="1" applyFont="1">
      <alignment vertical="center"/>
    </xf>
    <xf borderId="4" fillId="0" fontId="3" numFmtId="164" xfId="0" applyAlignment="1" applyBorder="1" applyFont="1" applyNumberFormat="1">
      <alignment vertical="center"/>
    </xf>
    <xf borderId="4" fillId="0" fontId="0" numFmtId="1" xfId="0" applyAlignment="1" applyBorder="1" applyFont="1" applyNumberFormat="1">
      <alignment horizontal="center"/>
    </xf>
    <xf borderId="12" fillId="0" fontId="3" numFmtId="0" xfId="0" applyAlignment="1" applyBorder="1" applyFont="1">
      <alignment vertical="center"/>
    </xf>
    <xf borderId="15" fillId="0" fontId="0" numFmtId="0" xfId="0" applyBorder="1" applyFont="1"/>
    <xf borderId="16" fillId="0" fontId="16" numFmtId="0" xfId="0" applyBorder="1" applyFont="1"/>
    <xf borderId="16" fillId="0" fontId="16" numFmtId="164" xfId="0" applyBorder="1" applyFont="1" applyNumberFormat="1"/>
    <xf borderId="17" fillId="2" fontId="16" numFmtId="0" xfId="0" applyBorder="1" applyFont="1"/>
    <xf borderId="17" fillId="2" fontId="17" numFmtId="0" xfId="0" applyAlignment="1" applyBorder="1" applyFont="1">
      <alignment vertical="center"/>
    </xf>
    <xf borderId="17" fillId="2" fontId="16" numFmtId="164" xfId="0" applyBorder="1" applyFont="1" applyNumberFormat="1"/>
    <xf borderId="18" fillId="2" fontId="16" numFmtId="164" xfId="0" applyBorder="1" applyFont="1" applyNumberFormat="1"/>
    <xf borderId="0" fillId="0" fontId="0" numFmtId="0" xfId="0" applyFont="1"/>
    <xf borderId="0" fillId="0" fontId="12" numFmtId="1" xfId="0" applyFont="1" applyNumberFormat="1"/>
    <xf borderId="0" fillId="0" fontId="11" numFmtId="0" xfId="0" applyAlignment="1" applyFont="1">
      <alignment vertical="center"/>
    </xf>
    <xf borderId="0" fillId="0" fontId="6" numFmtId="1" xfId="0" applyAlignment="1" applyFont="1" applyNumberFormat="1">
      <alignment horizontal="left"/>
    </xf>
    <xf borderId="0" fillId="0" fontId="0" numFmtId="1" xfId="0" applyFont="1" applyNumberFormat="1"/>
    <xf borderId="0" fillId="0" fontId="6" numFmtId="1" xfId="0" applyAlignment="1" applyFont="1" applyNumberFormat="1">
      <alignment horizontal="center"/>
    </xf>
    <xf borderId="0" fillId="0" fontId="12" numFmtId="1" xfId="0" applyAlignment="1" applyFont="1" applyNumberFormat="1">
      <alignment horizontal="right"/>
    </xf>
    <xf borderId="0" fillId="0" fontId="18" numFmtId="0" xfId="0" applyFont="1"/>
    <xf borderId="0" fillId="0" fontId="19" numFmtId="0" xfId="0" applyFont="1"/>
    <xf borderId="0" fillId="0" fontId="11" numFmtId="0" xfId="0" applyFont="1"/>
    <xf borderId="0" fillId="0" fontId="20" numFmtId="0" xfId="0" applyFont="1"/>
    <xf borderId="4" fillId="0" fontId="1" numFmtId="1" xfId="0" applyBorder="1" applyFont="1" applyNumberFormat="1"/>
    <xf borderId="4" fillId="0" fontId="21" numFmtId="0" xfId="0" applyAlignment="1" applyBorder="1" applyFont="1">
      <alignment vertical="center"/>
    </xf>
    <xf borderId="3" fillId="0" fontId="16" numFmtId="0" xfId="0" applyAlignment="1" applyBorder="1" applyFont="1">
      <alignment horizontal="center"/>
    </xf>
    <xf borderId="19" fillId="0" fontId="22" numFmtId="0" xfId="0" applyBorder="1" applyFont="1"/>
    <xf borderId="6" fillId="0" fontId="22" numFmtId="0" xfId="0" applyBorder="1" applyFont="1"/>
    <xf borderId="3" fillId="0" fontId="17" numFmtId="0" xfId="0" applyAlignment="1" applyBorder="1" applyFont="1">
      <alignment horizontal="center"/>
    </xf>
    <xf borderId="4" fillId="0" fontId="16" numFmtId="0" xfId="0" applyBorder="1" applyFont="1"/>
    <xf borderId="0" fillId="0" fontId="12" numFmtId="0" xfId="0" applyFont="1"/>
    <xf borderId="4" fillId="0" fontId="11" numFmtId="164" xfId="0" applyBorder="1" applyFont="1" applyNumberFormat="1"/>
    <xf borderId="4" fillId="0" fontId="6" numFmtId="1" xfId="0" applyAlignment="1" applyBorder="1" applyFont="1" applyNumberFormat="1">
      <alignment horizontal="left"/>
    </xf>
    <xf borderId="4" fillId="0" fontId="23" numFmtId="1" xfId="0" applyAlignment="1" applyBorder="1" applyFont="1" applyNumberFormat="1">
      <alignment horizontal="right"/>
    </xf>
    <xf borderId="4" fillId="0" fontId="24" numFmtId="1" xfId="0" applyAlignment="1" applyBorder="1" applyFont="1" applyNumberFormat="1">
      <alignment horizontal="right"/>
    </xf>
    <xf borderId="4" fillId="2" fontId="24" numFmtId="1" xfId="0" applyAlignment="1" applyBorder="1" applyFont="1" applyNumberFormat="1">
      <alignment horizontal="right"/>
    </xf>
    <xf borderId="4" fillId="2" fontId="11" numFmtId="164" xfId="0" applyBorder="1" applyFont="1" applyNumberFormat="1"/>
    <xf borderId="4" fillId="2" fontId="25" numFmtId="0" xfId="0" applyBorder="1" applyFont="1"/>
    <xf borderId="4" fillId="2" fontId="24" numFmtId="164" xfId="0" applyBorder="1" applyFont="1" applyNumberFormat="1"/>
    <xf borderId="4" fillId="2" fontId="24" numFmtId="1" xfId="0" applyBorder="1" applyFont="1" applyNumberFormat="1"/>
    <xf borderId="4" fillId="2" fontId="11" numFmtId="164" xfId="0" applyAlignment="1" applyBorder="1" applyFont="1" applyNumberFormat="1">
      <alignment vertical="center"/>
    </xf>
    <xf borderId="4" fillId="0" fontId="3" numFmtId="0" xfId="0" applyAlignment="1" applyBorder="1" applyFont="1">
      <alignment vertical="center"/>
    </xf>
    <xf borderId="4" fillId="2" fontId="26" numFmtId="164" xfId="0" applyBorder="1" applyFont="1" applyNumberFormat="1"/>
    <xf borderId="4" fillId="0" fontId="26" numFmtId="164" xfId="0" applyBorder="1" applyFont="1" applyNumberFormat="1"/>
    <xf borderId="4" fillId="2" fontId="27" numFmtId="0" xfId="0" applyBorder="1" applyFont="1"/>
    <xf borderId="4" fillId="0" fontId="28" numFmtId="164" xfId="0" applyBorder="1" applyFont="1" applyNumberFormat="1"/>
    <xf borderId="4" fillId="0" fontId="25" numFmtId="0" xfId="0" applyBorder="1" applyFont="1"/>
    <xf borderId="4" fillId="0" fontId="6" numFmtId="0" xfId="0" applyAlignment="1" applyBorder="1" applyFont="1">
      <alignment readingOrder="0"/>
    </xf>
    <xf borderId="4" fillId="0" fontId="12" numFmtId="1" xfId="0" applyAlignment="1" applyBorder="1" applyFont="1" applyNumberFormat="1">
      <alignment horizontal="left"/>
    </xf>
    <xf borderId="4" fillId="0" fontId="12" numFmtId="164" xfId="0" applyBorder="1" applyFont="1" applyNumberFormat="1"/>
    <xf borderId="4" fillId="0" fontId="3" numFmtId="164" xfId="0" applyBorder="1" applyFont="1" applyNumberFormat="1"/>
    <xf borderId="4" fillId="0" fontId="11" numFmtId="0" xfId="0" applyAlignment="1" applyBorder="1" applyFont="1">
      <alignment shrinkToFit="0" wrapText="1"/>
    </xf>
    <xf borderId="4" fillId="0" fontId="12" numFmtId="1" xfId="0" applyBorder="1" applyFont="1" applyNumberFormat="1"/>
    <xf borderId="0" fillId="0" fontId="0" numFmtId="49" xfId="0" applyAlignment="1" applyFont="1" applyNumberFormat="1">
      <alignment horizontal="left" shrinkToFit="0" vertical="top" wrapText="1"/>
    </xf>
    <xf borderId="4" fillId="0" fontId="28" numFmtId="164" xfId="0" applyAlignment="1" applyBorder="1" applyFont="1" applyNumberFormat="1">
      <alignment horizontal="right"/>
    </xf>
    <xf borderId="4" fillId="0" fontId="26" numFmtId="164" xfId="0" applyAlignment="1" applyBorder="1" applyFont="1" applyNumberFormat="1">
      <alignment horizontal="right"/>
    </xf>
    <xf borderId="4" fillId="2" fontId="24" numFmtId="164" xfId="0" applyAlignment="1" applyBorder="1" applyFont="1" applyNumberFormat="1">
      <alignment horizontal="right"/>
    </xf>
    <xf borderId="4" fillId="0" fontId="17" numFmtId="0" xfId="0" applyAlignment="1" applyBorder="1" applyFont="1">
      <alignment vertical="center"/>
    </xf>
    <xf borderId="4" fillId="0" fontId="29" numFmtId="164" xfId="0" applyAlignment="1" applyBorder="1" applyFont="1" applyNumberFormat="1">
      <alignment horizontal="right"/>
    </xf>
    <xf borderId="4" fillId="0" fontId="30" numFmtId="164" xfId="0" applyAlignment="1" applyBorder="1" applyFont="1" applyNumberFormat="1">
      <alignment horizontal="right"/>
    </xf>
    <xf borderId="4" fillId="2" fontId="31" numFmtId="0" xfId="0" applyBorder="1" applyFont="1"/>
    <xf borderId="4" fillId="0" fontId="3" numFmtId="164" xfId="0" applyAlignment="1" applyBorder="1" applyFont="1" applyNumberFormat="1">
      <alignment horizontal="right"/>
    </xf>
    <xf borderId="3" fillId="0" fontId="0" numFmtId="1" xfId="0" applyBorder="1" applyFont="1" applyNumberFormat="1"/>
    <xf borderId="4" fillId="0" fontId="12" numFmtId="1" xfId="0" applyAlignment="1" applyBorder="1" applyFont="1" applyNumberFormat="1">
      <alignment horizontal="right"/>
    </xf>
    <xf borderId="4" fillId="0" fontId="12" numFmtId="164" xfId="0" applyAlignment="1" applyBorder="1" applyFont="1" applyNumberFormat="1">
      <alignment horizontal="right"/>
    </xf>
    <xf borderId="4" fillId="2" fontId="11" numFmtId="164" xfId="0" applyAlignment="1" applyBorder="1" applyFont="1" applyNumberFormat="1">
      <alignment horizontal="right"/>
    </xf>
    <xf borderId="4" fillId="2" fontId="3" numFmtId="164" xfId="0" applyAlignment="1" applyBorder="1" applyFont="1" applyNumberFormat="1">
      <alignment horizontal="right"/>
    </xf>
    <xf borderId="4" fillId="0" fontId="19" numFmtId="0" xfId="0" applyBorder="1" applyFont="1"/>
    <xf borderId="4" fillId="0" fontId="11" numFmtId="0" xfId="0" applyBorder="1" applyFont="1"/>
    <xf borderId="0" fillId="0" fontId="16" numFmtId="0" xfId="0" applyFont="1"/>
    <xf borderId="1" fillId="2" fontId="32" numFmtId="0" xfId="0" applyBorder="1" applyFont="1"/>
    <xf borderId="1" fillId="2" fontId="25" numFmtId="0" xfId="0" applyBorder="1" applyFont="1"/>
    <xf borderId="1" fillId="2" fontId="27" numFmtId="0" xfId="0" applyBorder="1" applyFont="1"/>
    <xf borderId="0" fillId="0" fontId="2" numFmtId="0" xfId="0" applyFont="1"/>
    <xf borderId="0" fillId="0" fontId="25" numFmtId="0" xfId="0" applyFont="1"/>
    <xf borderId="4" fillId="2" fontId="29" numFmtId="0" xfId="0" applyBorder="1" applyFont="1"/>
    <xf borderId="20" fillId="0" fontId="12" numFmtId="1" xfId="0" applyAlignment="1" applyBorder="1" applyFont="1" applyNumberFormat="1">
      <alignment horizontal="left"/>
    </xf>
    <xf borderId="21" fillId="0" fontId="11" numFmtId="165" xfId="0" applyAlignment="1" applyBorder="1" applyFont="1" applyNumberFormat="1">
      <alignment horizontal="left" shrinkToFit="0" wrapText="1"/>
    </xf>
    <xf borderId="0" fillId="0" fontId="11" numFmtId="0" xfId="0" applyAlignment="1" applyFont="1">
      <alignment horizontal="left" shrinkToFit="0" wrapText="1"/>
    </xf>
    <xf borderId="20" fillId="0" fontId="11" numFmtId="4" xfId="0" applyAlignment="1" applyBorder="1" applyFont="1" applyNumberFormat="1">
      <alignment shrinkToFit="0" wrapText="1"/>
    </xf>
    <xf borderId="3" fillId="0" fontId="6" numFmtId="1" xfId="0" applyAlignment="1" applyBorder="1" applyFont="1" applyNumberFormat="1">
      <alignment shrinkToFit="0" wrapText="1"/>
    </xf>
    <xf borderId="21" fillId="0" fontId="0" numFmtId="1" xfId="0" applyBorder="1" applyFont="1" applyNumberFormat="1"/>
    <xf borderId="0" fillId="0" fontId="11" numFmtId="2" xfId="0" applyAlignment="1" applyFont="1" applyNumberFormat="1">
      <alignment vertical="center"/>
    </xf>
    <xf borderId="20" fillId="0" fontId="11" numFmtId="0" xfId="0" applyAlignment="1" applyBorder="1" applyFont="1">
      <alignment shrinkToFit="0" wrapText="1"/>
    </xf>
    <xf borderId="20" fillId="0" fontId="0" numFmtId="1" xfId="0" applyBorder="1" applyFont="1" applyNumberFormat="1"/>
    <xf borderId="22" fillId="0" fontId="0" numFmtId="1" xfId="0" applyAlignment="1" applyBorder="1" applyFont="1" applyNumberFormat="1">
      <alignment horizontal="center"/>
    </xf>
    <xf borderId="6" fillId="0" fontId="0" numFmtId="1" xfId="0" applyAlignment="1" applyBorder="1" applyFont="1" applyNumberFormat="1">
      <alignment horizontal="center" shrinkToFit="0" wrapText="1"/>
    </xf>
    <xf borderId="4" fillId="0" fontId="0" numFmtId="165" xfId="0" applyAlignment="1" applyBorder="1" applyFont="1" applyNumberFormat="1">
      <alignment horizontal="left" shrinkToFit="0" wrapText="1"/>
    </xf>
    <xf borderId="4" fillId="0" fontId="0" numFmtId="1" xfId="0" applyAlignment="1" applyBorder="1" applyFont="1" applyNumberFormat="1">
      <alignment horizontal="left" shrinkToFit="0" wrapText="1"/>
    </xf>
    <xf borderId="4" fillId="0" fontId="6" numFmtId="4" xfId="0" applyAlignment="1" applyBorder="1" applyFont="1" applyNumberFormat="1">
      <alignment shrinkToFit="0" wrapText="1"/>
    </xf>
    <xf borderId="4" fillId="0" fontId="0" numFmtId="1" xfId="0" applyAlignment="1" applyBorder="1" applyFont="1" applyNumberFormat="1">
      <alignment horizontal="center" shrinkToFit="0" wrapText="1"/>
    </xf>
    <xf borderId="4" fillId="0" fontId="0" numFmtId="2" xfId="0" applyAlignment="1" applyBorder="1" applyFont="1" applyNumberFormat="1">
      <alignment horizontal="center" shrinkToFit="0" wrapText="1"/>
    </xf>
    <xf borderId="9" fillId="0" fontId="25" numFmtId="0" xfId="0" applyAlignment="1" applyBorder="1" applyFont="1">
      <alignment shrinkToFit="0" wrapText="1"/>
    </xf>
    <xf borderId="6" fillId="0" fontId="0" numFmtId="1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left"/>
    </xf>
    <xf borderId="0" fillId="0" fontId="0" numFmtId="0" xfId="0" applyAlignment="1" applyFont="1">
      <alignment shrinkToFit="0" wrapText="1"/>
    </xf>
    <xf borderId="23" fillId="0" fontId="0" numFmtId="4" xfId="0" applyBorder="1" applyFont="1" applyNumberFormat="1"/>
    <xf borderId="23" fillId="0" fontId="0" numFmtId="1" xfId="0" applyBorder="1" applyFont="1" applyNumberFormat="1"/>
    <xf borderId="23" fillId="0" fontId="0" numFmtId="2" xfId="0" applyBorder="1" applyFont="1" applyNumberFormat="1"/>
    <xf borderId="4" fillId="0" fontId="12" numFmtId="165" xfId="0" applyAlignment="1" applyBorder="1" applyFont="1" applyNumberFormat="1">
      <alignment horizontal="left"/>
    </xf>
    <xf borderId="4" fillId="0" fontId="12" numFmtId="1" xfId="0" applyAlignment="1" applyBorder="1" applyFont="1" applyNumberFormat="1">
      <alignment horizontal="left" shrinkToFit="0" wrapText="1"/>
    </xf>
    <xf borderId="4" fillId="0" fontId="12" numFmtId="4" xfId="0" applyBorder="1" applyFont="1" applyNumberFormat="1"/>
    <xf borderId="4" fillId="0" fontId="12" numFmtId="2" xfId="0" applyBorder="1" applyFont="1" applyNumberFormat="1"/>
    <xf borderId="0" fillId="0" fontId="0" numFmtId="1" xfId="0" applyAlignment="1" applyFont="1" applyNumberFormat="1">
      <alignment horizontal="left"/>
    </xf>
    <xf borderId="0" fillId="0" fontId="12" numFmtId="1" xfId="0" applyAlignment="1" applyFont="1" applyNumberFormat="1">
      <alignment horizontal="left"/>
    </xf>
    <xf borderId="0" fillId="0" fontId="0" numFmtId="2" xfId="0" applyFont="1" applyNumberFormat="1"/>
    <xf borderId="0" fillId="0" fontId="6" numFmtId="1" xfId="0" applyFont="1" applyNumberFormat="1"/>
    <xf borderId="0" fillId="0" fontId="33" numFmtId="0" xfId="0" applyFont="1"/>
    <xf borderId="0" fillId="0" fontId="12" numFmtId="164" xfId="0" applyFont="1" applyNumberFormat="1"/>
    <xf borderId="0" fillId="0" fontId="12" numFmtId="2" xfId="0" applyFont="1" applyNumberFormat="1"/>
    <xf borderId="0" fillId="0" fontId="34" numFmtId="0" xfId="0" applyFont="1"/>
    <xf borderId="0" fillId="0" fontId="2" numFmtId="1" xfId="0" applyFont="1" applyNumberFormat="1"/>
    <xf borderId="0" fillId="0" fontId="0" numFmtId="167" xfId="0" applyFont="1" applyNumberFormat="1"/>
    <xf borderId="0" fillId="0" fontId="0" numFmtId="4" xfId="0" applyFont="1" applyNumberFormat="1"/>
    <xf borderId="0" fillId="0" fontId="0" numFmtId="0" xfId="0" applyAlignment="1" applyFont="1">
      <alignment horizontal="center"/>
    </xf>
    <xf borderId="0" fillId="0" fontId="0" numFmtId="165" xfId="0" applyFont="1" applyNumberFormat="1"/>
    <xf borderId="4" fillId="2" fontId="12" numFmtId="1" xfId="0" applyAlignment="1" applyBorder="1" applyFont="1" applyNumberFormat="1">
      <alignment horizontal="left"/>
    </xf>
    <xf borderId="0" fillId="0" fontId="11" numFmtId="1" xfId="0" applyAlignment="1" applyFont="1" applyNumberFormat="1">
      <alignment vertical="center"/>
    </xf>
    <xf borderId="4" fillId="2" fontId="0" numFmtId="1" xfId="0" applyAlignment="1" applyBorder="1" applyFont="1" applyNumberFormat="1">
      <alignment horizontal="center" shrinkToFit="0" wrapText="1"/>
    </xf>
    <xf borderId="19" fillId="0" fontId="0" numFmtId="1" xfId="0" applyAlignment="1" applyBorder="1" applyFont="1" applyNumberFormat="1">
      <alignment horizontal="left"/>
    </xf>
    <xf borderId="3" fillId="0" fontId="6" numFmtId="1" xfId="0" applyBorder="1" applyFont="1" applyNumberFormat="1"/>
    <xf borderId="4" fillId="2" fontId="0" numFmtId="0" xfId="0" applyAlignment="1" applyBorder="1" applyFont="1">
      <alignment horizontal="center"/>
    </xf>
    <xf borderId="4" fillId="0" fontId="0" numFmtId="14" xfId="0" applyBorder="1" applyFont="1" applyNumberFormat="1"/>
    <xf borderId="4" fillId="0" fontId="0" numFmtId="168" xfId="0" applyBorder="1" applyFont="1" applyNumberFormat="1"/>
    <xf borderId="13" fillId="0" fontId="0" numFmtId="167" xfId="0" applyBorder="1" applyFont="1" applyNumberFormat="1"/>
    <xf borderId="13" fillId="0" fontId="11" numFmtId="168" xfId="0" applyBorder="1" applyFont="1" applyNumberFormat="1"/>
    <xf borderId="24" fillId="0" fontId="0" numFmtId="0" xfId="0" applyBorder="1" applyFont="1"/>
    <xf borderId="24" fillId="0" fontId="11" numFmtId="167" xfId="0" applyBorder="1" applyFont="1" applyNumberFormat="1"/>
    <xf borderId="13" fillId="0" fontId="0" numFmtId="14" xfId="0" applyBorder="1" applyFont="1" applyNumberFormat="1"/>
    <xf borderId="13" fillId="0" fontId="0" numFmtId="1" xfId="0" applyAlignment="1" applyBorder="1" applyFont="1" applyNumberFormat="1">
      <alignment horizontal="left"/>
    </xf>
    <xf borderId="13" fillId="0" fontId="0" numFmtId="168" xfId="0" applyBorder="1" applyFont="1" applyNumberFormat="1"/>
    <xf borderId="9" fillId="0" fontId="0" numFmtId="168" xfId="0" applyBorder="1" applyFont="1" applyNumberFormat="1"/>
    <xf borderId="0" fillId="0" fontId="0" numFmtId="14" xfId="0" applyFont="1" applyNumberFormat="1"/>
    <xf borderId="0" fillId="0" fontId="11" numFmtId="168" xfId="0" applyFont="1" applyNumberFormat="1"/>
    <xf borderId="0" fillId="0" fontId="0" numFmtId="168" xfId="0" applyFont="1" applyNumberFormat="1"/>
    <xf borderId="0" fillId="0" fontId="0" numFmtId="169" xfId="0" applyFont="1" applyNumberFormat="1"/>
    <xf borderId="0" fillId="0" fontId="0" numFmtId="170" xfId="0" applyFont="1" applyNumberFormat="1"/>
    <xf borderId="0" fillId="0" fontId="12" numFmtId="0" xfId="0" applyAlignment="1" applyFont="1">
      <alignment vertical="center"/>
    </xf>
    <xf borderId="0" fillId="0" fontId="0" numFmtId="171" xfId="0" applyFont="1" applyNumberFormat="1"/>
    <xf borderId="1" fillId="2" fontId="0" numFmtId="1" xfId="0" applyBorder="1" applyFont="1" applyNumberFormat="1"/>
    <xf borderId="1" fillId="2" fontId="0" numFmtId="0" xfId="0" applyAlignment="1" applyBorder="1" applyFont="1">
      <alignment vertical="center"/>
    </xf>
    <xf borderId="0" fillId="0" fontId="0" numFmtId="164" xfId="0" applyAlignment="1" applyFont="1" applyNumberFormat="1">
      <alignment vertical="center"/>
    </xf>
    <xf borderId="4" fillId="0" fontId="12" numFmtId="0" xfId="0" applyBorder="1" applyFont="1"/>
    <xf borderId="4" fillId="0" fontId="11" numFmtId="167" xfId="0" applyBorder="1" applyFont="1" applyNumberFormat="1"/>
    <xf borderId="4" fillId="2" fontId="0" numFmtId="1" xfId="0" applyAlignment="1" applyBorder="1" applyFont="1" applyNumberFormat="1">
      <alignment horizontal="left"/>
    </xf>
    <xf borderId="4" fillId="0" fontId="2" numFmtId="1" xfId="0" applyAlignment="1" applyBorder="1" applyFont="1" applyNumberFormat="1">
      <alignment horizontal="left"/>
    </xf>
    <xf borderId="4" fillId="0" fontId="2" numFmtId="164" xfId="0" applyBorder="1" applyFont="1" applyNumberFormat="1"/>
    <xf borderId="0" fillId="0" fontId="11" numFmtId="167" xfId="0" applyFont="1" applyNumberFormat="1"/>
    <xf borderId="4" fillId="0" fontId="11" numFmtId="168" xfId="0" applyBorder="1" applyFont="1" applyNumberFormat="1"/>
    <xf borderId="1" fillId="2" fontId="0" numFmtId="1" xfId="0" applyAlignment="1" applyBorder="1" applyFont="1" applyNumberFormat="1">
      <alignment horizontal="left"/>
    </xf>
    <xf borderId="4" fillId="0" fontId="1" numFmtId="0" xfId="0" applyBorder="1" applyFont="1"/>
    <xf borderId="4" fillId="0" fontId="1" numFmtId="164" xfId="0" applyBorder="1" applyFont="1" applyNumberFormat="1"/>
    <xf borderId="4" fillId="0" fontId="0" numFmtId="1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jon.petter.myklebust@kystverket.no" TargetMode="External"/><Relationship Id="rId3" Type="http://schemas.openxmlformats.org/officeDocument/2006/relationships/hyperlink" Target="mailto:hg.rues@gmail.com" TargetMode="External"/><Relationship Id="rId4" Type="http://schemas.openxmlformats.org/officeDocument/2006/relationships/hyperlink" Target="mailto:elfenbei@online.no" TargetMode="External"/><Relationship Id="rId10" Type="http://schemas.openxmlformats.org/officeDocument/2006/relationships/vmlDrawing" Target="../drawings/vmlDrawing1.vml"/><Relationship Id="rId9" Type="http://schemas.openxmlformats.org/officeDocument/2006/relationships/drawing" Target="../drawings/drawing1.xml"/><Relationship Id="rId5" Type="http://schemas.openxmlformats.org/officeDocument/2006/relationships/hyperlink" Target="mailto:liv.heide@rissa.kommune.no" TargetMode="External"/><Relationship Id="rId6" Type="http://schemas.openxmlformats.org/officeDocument/2006/relationships/hyperlink" Target="mailto:eli.haugen@melhus.kommune.no" TargetMode="External"/><Relationship Id="rId7" Type="http://schemas.openxmlformats.org/officeDocument/2006/relationships/hyperlink" Target="mailto:slungaardmyklebust@gmail.com" TargetMode="External"/><Relationship Id="rId8" Type="http://schemas.openxmlformats.org/officeDocument/2006/relationships/hyperlink" Target="mailto:steinbein@gmail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26.43"/>
    <col customWidth="1" min="3" max="3" width="23.71"/>
    <col customWidth="1" min="4" max="4" width="16.57"/>
    <col customWidth="1" min="5" max="5" width="25.86"/>
    <col customWidth="1" min="6" max="6" width="27.0"/>
    <col customWidth="1" min="7" max="8" width="11.71"/>
    <col customWidth="1" min="9" max="9" width="10.14"/>
    <col customWidth="1" min="10" max="10" width="42.71"/>
    <col customWidth="1" min="11" max="12" width="11.57"/>
    <col customWidth="1" min="13" max="14" width="11.43"/>
    <col customWidth="1" min="15" max="26" width="11.57"/>
  </cols>
  <sheetData>
    <row r="1" ht="12.75" customHeight="1">
      <c r="A1" s="1" t="s">
        <v>0</v>
      </c>
      <c r="C1" s="2"/>
      <c r="D1" s="2"/>
      <c r="E1" s="3"/>
      <c r="F1" s="3"/>
      <c r="G1" s="4"/>
      <c r="H1" s="5"/>
      <c r="I1" s="4"/>
      <c r="J1" s="3"/>
    </row>
    <row r="2" ht="12.75" customHeight="1">
      <c r="A2" s="6"/>
      <c r="B2" s="7" t="s">
        <v>1</v>
      </c>
      <c r="C2" s="8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10" t="s">
        <v>7</v>
      </c>
      <c r="I2" s="9" t="s">
        <v>8</v>
      </c>
      <c r="J2" s="7" t="s">
        <v>9</v>
      </c>
      <c r="K2" s="11" t="s">
        <v>10</v>
      </c>
      <c r="M2" t="s">
        <v>11</v>
      </c>
    </row>
    <row r="3" ht="12.75" customHeight="1">
      <c r="A3" s="12">
        <v>1.0</v>
      </c>
      <c r="B3" s="13" t="s">
        <v>12</v>
      </c>
      <c r="C3" s="13" t="s">
        <v>13</v>
      </c>
      <c r="D3" s="13"/>
      <c r="E3" s="13" t="s">
        <v>14</v>
      </c>
      <c r="F3" s="13" t="s">
        <v>15</v>
      </c>
      <c r="G3" s="14">
        <v>7.3515338E7</v>
      </c>
      <c r="H3" s="15" t="s">
        <v>16</v>
      </c>
      <c r="I3" s="14">
        <v>9.3267128E7</v>
      </c>
      <c r="J3" s="13" t="s">
        <v>17</v>
      </c>
    </row>
    <row r="4" ht="12.75" customHeight="1">
      <c r="A4" s="12">
        <v>2.0</v>
      </c>
      <c r="B4" s="13" t="s">
        <v>18</v>
      </c>
      <c r="C4" s="13" t="s">
        <v>13</v>
      </c>
      <c r="D4" s="13"/>
      <c r="E4" s="13" t="s">
        <v>14</v>
      </c>
      <c r="F4" s="13" t="s">
        <v>15</v>
      </c>
      <c r="G4" s="14">
        <v>7.3515338E7</v>
      </c>
      <c r="H4" s="15" t="s">
        <v>19</v>
      </c>
      <c r="I4" s="14">
        <v>9.5419746E7</v>
      </c>
      <c r="J4" s="16" t="s">
        <v>20</v>
      </c>
      <c r="O4" s="17"/>
    </row>
    <row r="5" ht="12.75" customHeight="1">
      <c r="A5" s="12">
        <v>3.0</v>
      </c>
      <c r="B5" s="13" t="s">
        <v>21</v>
      </c>
      <c r="C5" s="13" t="s">
        <v>13</v>
      </c>
      <c r="D5" s="13"/>
      <c r="E5" s="13" t="s">
        <v>22</v>
      </c>
      <c r="F5" s="13" t="s">
        <v>15</v>
      </c>
      <c r="G5" s="14">
        <v>7.2556105E7</v>
      </c>
      <c r="H5" s="14">
        <v>7.2894E7</v>
      </c>
      <c r="I5" s="14">
        <v>9.7023601E7</v>
      </c>
      <c r="J5" s="18"/>
      <c r="O5" s="17"/>
    </row>
    <row r="6" ht="12.75" customHeight="1">
      <c r="A6" s="12">
        <v>4.0</v>
      </c>
      <c r="B6" s="13" t="s">
        <v>23</v>
      </c>
      <c r="C6" s="13" t="s">
        <v>13</v>
      </c>
      <c r="D6" s="13"/>
      <c r="E6" s="13" t="s">
        <v>24</v>
      </c>
      <c r="F6" s="13" t="s">
        <v>25</v>
      </c>
      <c r="G6" s="14">
        <v>7.3527269E7</v>
      </c>
      <c r="H6" s="15" t="s">
        <v>26</v>
      </c>
      <c r="I6" s="14">
        <v>9.1568048E7</v>
      </c>
      <c r="J6" s="16"/>
      <c r="O6" s="17"/>
    </row>
    <row r="7" ht="12.75" customHeight="1">
      <c r="A7" s="12">
        <v>5.0</v>
      </c>
      <c r="B7" s="13" t="s">
        <v>27</v>
      </c>
      <c r="C7" s="13" t="s">
        <v>13</v>
      </c>
      <c r="D7" s="13"/>
      <c r="E7" s="13" t="s">
        <v>28</v>
      </c>
      <c r="F7" s="13" t="s">
        <v>29</v>
      </c>
      <c r="G7" s="14">
        <v>7.3920081E7</v>
      </c>
      <c r="H7" s="15"/>
      <c r="I7" s="14">
        <v>9.1845767E7</v>
      </c>
      <c r="J7" s="16" t="s">
        <v>30</v>
      </c>
      <c r="O7" s="19"/>
    </row>
    <row r="8" ht="12.75" customHeight="1">
      <c r="A8" s="12">
        <v>6.0</v>
      </c>
      <c r="B8" s="13" t="s">
        <v>31</v>
      </c>
      <c r="C8" s="13" t="s">
        <v>13</v>
      </c>
      <c r="D8" s="13"/>
      <c r="E8" s="13" t="s">
        <v>32</v>
      </c>
      <c r="F8" s="13" t="s">
        <v>33</v>
      </c>
      <c r="G8" s="14">
        <v>7.3515277E7</v>
      </c>
      <c r="H8" s="15" t="s">
        <v>34</v>
      </c>
      <c r="I8" s="14">
        <v>9.3008536E7</v>
      </c>
      <c r="J8" s="16" t="s">
        <v>35</v>
      </c>
      <c r="O8" s="17"/>
    </row>
    <row r="9" ht="12.75" customHeight="1">
      <c r="A9" s="12">
        <v>7.0</v>
      </c>
      <c r="B9" s="13" t="s">
        <v>36</v>
      </c>
      <c r="C9" s="13" t="s">
        <v>13</v>
      </c>
      <c r="D9" s="13"/>
      <c r="E9" s="13" t="s">
        <v>37</v>
      </c>
      <c r="F9" s="13" t="s">
        <v>38</v>
      </c>
      <c r="G9" s="14"/>
      <c r="H9" s="15" t="s">
        <v>39</v>
      </c>
      <c r="I9" s="14">
        <v>9.589032E7</v>
      </c>
      <c r="J9" s="16" t="s">
        <v>40</v>
      </c>
      <c r="O9" s="17"/>
    </row>
    <row r="10" ht="12.75" customHeight="1">
      <c r="A10" s="12">
        <v>8.0</v>
      </c>
      <c r="B10" s="13" t="s">
        <v>41</v>
      </c>
      <c r="C10" s="13" t="s">
        <v>13</v>
      </c>
      <c r="D10" s="13"/>
      <c r="E10" s="13" t="s">
        <v>42</v>
      </c>
      <c r="F10" s="13" t="s">
        <v>43</v>
      </c>
      <c r="G10" s="14">
        <v>7.3535013E7</v>
      </c>
      <c r="H10" s="20"/>
      <c r="I10" s="14">
        <v>9.5816581E7</v>
      </c>
      <c r="J10" s="16" t="s">
        <v>44</v>
      </c>
      <c r="O10" s="17"/>
    </row>
    <row r="11" ht="12.75" customHeight="1">
      <c r="A11" s="12">
        <v>9.0</v>
      </c>
      <c r="B11" s="13" t="s">
        <v>45</v>
      </c>
      <c r="C11" s="13" t="s">
        <v>13</v>
      </c>
      <c r="D11" s="13"/>
      <c r="E11" s="13" t="s">
        <v>46</v>
      </c>
      <c r="F11" s="13" t="s">
        <v>47</v>
      </c>
      <c r="G11" s="14">
        <v>7.2552252E7</v>
      </c>
      <c r="H11" s="15"/>
      <c r="I11" s="14">
        <v>9.1372303E7</v>
      </c>
      <c r="J11" s="16" t="s">
        <v>48</v>
      </c>
      <c r="M11">
        <v>50.0</v>
      </c>
      <c r="N11" t="s">
        <v>49</v>
      </c>
    </row>
    <row r="12" ht="12.75" customHeight="1">
      <c r="A12" s="12">
        <v>10.0</v>
      </c>
      <c r="B12" s="13" t="s">
        <v>50</v>
      </c>
      <c r="C12" s="13" t="s">
        <v>13</v>
      </c>
      <c r="D12" s="13"/>
      <c r="E12" s="13" t="s">
        <v>51</v>
      </c>
      <c r="F12" s="13" t="s">
        <v>33</v>
      </c>
      <c r="G12" s="14">
        <v>7.3514055E7</v>
      </c>
      <c r="H12" s="15" t="s">
        <v>52</v>
      </c>
      <c r="I12" s="14">
        <v>4.1432461E7</v>
      </c>
      <c r="J12" s="16" t="s">
        <v>53</v>
      </c>
    </row>
    <row r="13" ht="12.75" customHeight="1">
      <c r="A13" s="12">
        <v>11.0</v>
      </c>
      <c r="B13" s="13" t="s">
        <v>54</v>
      </c>
      <c r="C13" s="13" t="s">
        <v>13</v>
      </c>
      <c r="D13" s="13"/>
      <c r="E13" s="13" t="s">
        <v>55</v>
      </c>
      <c r="F13" s="13" t="s">
        <v>56</v>
      </c>
      <c r="G13" s="14"/>
      <c r="H13" s="15"/>
      <c r="I13" s="14">
        <v>9.0087295E7</v>
      </c>
      <c r="J13" s="16"/>
    </row>
    <row r="14" ht="12.75" customHeight="1">
      <c r="A14" s="12">
        <v>12.0</v>
      </c>
      <c r="B14" s="13" t="s">
        <v>57</v>
      </c>
      <c r="C14" s="13" t="s">
        <v>13</v>
      </c>
      <c r="D14" s="13"/>
      <c r="E14" s="13" t="s">
        <v>58</v>
      </c>
      <c r="F14" s="13" t="s">
        <v>59</v>
      </c>
      <c r="G14" s="14">
        <v>7.3931406E7</v>
      </c>
      <c r="H14" s="14">
        <v>7.358405E7</v>
      </c>
      <c r="I14" s="14">
        <v>9.9160865E7</v>
      </c>
      <c r="J14" s="16" t="s">
        <v>60</v>
      </c>
    </row>
    <row r="15" ht="12.75" customHeight="1">
      <c r="A15" s="12">
        <v>13.0</v>
      </c>
      <c r="B15" s="13" t="s">
        <v>61</v>
      </c>
      <c r="C15" s="13" t="s">
        <v>13</v>
      </c>
      <c r="D15" s="13"/>
      <c r="E15" s="13" t="s">
        <v>62</v>
      </c>
      <c r="F15" s="13" t="s">
        <v>63</v>
      </c>
      <c r="G15" s="14">
        <v>7.2554392E7</v>
      </c>
      <c r="H15" s="15"/>
      <c r="I15" s="14">
        <v>9.0827906E7</v>
      </c>
      <c r="J15" s="16" t="s">
        <v>64</v>
      </c>
    </row>
    <row r="16" ht="12.75" customHeight="1">
      <c r="A16" s="12">
        <v>14.0</v>
      </c>
      <c r="B16" s="13" t="s">
        <v>65</v>
      </c>
      <c r="C16" s="13" t="s">
        <v>13</v>
      </c>
      <c r="D16" s="13"/>
      <c r="E16" s="13" t="s">
        <v>66</v>
      </c>
      <c r="F16" s="13" t="s">
        <v>67</v>
      </c>
      <c r="G16" s="14">
        <v>7.4152693E7</v>
      </c>
      <c r="H16" s="15" t="s">
        <v>68</v>
      </c>
      <c r="I16" s="14">
        <v>9.1613451E7</v>
      </c>
      <c r="J16" s="18" t="str">
        <f>HYPERLINK("mailto:kirsti.kvaloy@ntnu.no","kirsti.kvaloy@ntnu.no")</f>
        <v>kirsti.kvaloy@ntnu.no</v>
      </c>
    </row>
    <row r="17" ht="12.75" customHeight="1">
      <c r="A17" s="12">
        <v>15.0</v>
      </c>
      <c r="B17" s="13" t="s">
        <v>69</v>
      </c>
      <c r="C17" s="13" t="s">
        <v>13</v>
      </c>
      <c r="D17" s="13"/>
      <c r="E17" s="13" t="s">
        <v>58</v>
      </c>
      <c r="F17" s="13" t="s">
        <v>70</v>
      </c>
      <c r="G17" s="21"/>
      <c r="H17" s="22"/>
      <c r="I17" s="14">
        <v>9.1897033E7</v>
      </c>
      <c r="J17" s="16" t="s">
        <v>71</v>
      </c>
    </row>
    <row r="18" ht="12.75" customHeight="1">
      <c r="A18" s="12">
        <v>16.0</v>
      </c>
      <c r="B18" s="13" t="s">
        <v>72</v>
      </c>
      <c r="C18" s="13" t="s">
        <v>13</v>
      </c>
      <c r="D18" s="13"/>
      <c r="E18" s="13" t="s">
        <v>58</v>
      </c>
      <c r="F18" s="13" t="s">
        <v>73</v>
      </c>
      <c r="G18" s="14"/>
      <c r="H18" s="15"/>
      <c r="I18" s="14"/>
      <c r="J18" s="16"/>
    </row>
    <row r="19" ht="12.75" customHeight="1">
      <c r="A19" s="12">
        <v>17.0</v>
      </c>
      <c r="B19" s="13" t="s">
        <v>74</v>
      </c>
      <c r="C19" s="13" t="s">
        <v>13</v>
      </c>
      <c r="D19" s="13"/>
      <c r="E19" s="13" t="s">
        <v>75</v>
      </c>
      <c r="F19" s="13" t="s">
        <v>76</v>
      </c>
      <c r="G19" s="14"/>
      <c r="H19" s="15"/>
      <c r="I19" s="14">
        <v>9.9248073E7</v>
      </c>
      <c r="J19" s="23" t="s">
        <v>77</v>
      </c>
    </row>
    <row r="20" ht="12.75" customHeight="1">
      <c r="A20" s="12">
        <v>18.0</v>
      </c>
      <c r="B20" s="13" t="s">
        <v>78</v>
      </c>
      <c r="C20" s="13" t="s">
        <v>13</v>
      </c>
      <c r="D20" s="13"/>
      <c r="E20" s="13" t="s">
        <v>79</v>
      </c>
      <c r="F20" s="13" t="s">
        <v>80</v>
      </c>
      <c r="G20" s="14">
        <v>7.3515933E7</v>
      </c>
      <c r="H20" s="20"/>
      <c r="I20" s="14"/>
      <c r="J20" s="16"/>
    </row>
    <row r="21" ht="12.75" customHeight="1">
      <c r="A21" s="12">
        <v>19.0</v>
      </c>
      <c r="B21" s="13" t="s">
        <v>81</v>
      </c>
      <c r="C21" s="13" t="s">
        <v>13</v>
      </c>
      <c r="D21" s="13"/>
      <c r="E21" s="13" t="s">
        <v>82</v>
      </c>
      <c r="F21" s="13" t="s">
        <v>15</v>
      </c>
      <c r="G21" s="14">
        <v>7.3528139E7</v>
      </c>
      <c r="H21" s="15"/>
      <c r="I21" s="14">
        <v>9.9249665E7</v>
      </c>
      <c r="J21" s="16" t="s">
        <v>83</v>
      </c>
    </row>
    <row r="22" ht="12.75" customHeight="1">
      <c r="A22" s="12">
        <v>20.0</v>
      </c>
      <c r="B22" s="13" t="s">
        <v>84</v>
      </c>
      <c r="C22" s="13" t="s">
        <v>13</v>
      </c>
      <c r="D22" s="13"/>
      <c r="E22" s="13" t="s">
        <v>85</v>
      </c>
      <c r="F22" s="13" t="s">
        <v>86</v>
      </c>
      <c r="G22" s="14">
        <v>7.3932192E7</v>
      </c>
      <c r="H22" s="15" t="s">
        <v>87</v>
      </c>
      <c r="I22" s="14">
        <v>9.1324335E7</v>
      </c>
      <c r="J22" s="16"/>
    </row>
    <row r="23" ht="12.75" customHeight="1">
      <c r="A23" s="12">
        <v>21.0</v>
      </c>
      <c r="B23" s="13" t="s">
        <v>88</v>
      </c>
      <c r="C23" s="13" t="s">
        <v>13</v>
      </c>
      <c r="D23" s="13"/>
      <c r="E23" s="13" t="s">
        <v>89</v>
      </c>
      <c r="F23" s="13" t="s">
        <v>90</v>
      </c>
      <c r="G23" s="24">
        <v>7.3526808E7</v>
      </c>
      <c r="H23" s="15"/>
      <c r="I23" s="14">
        <v>9.0741054E7</v>
      </c>
      <c r="J23" s="16" t="s">
        <v>91</v>
      </c>
    </row>
    <row r="24" ht="12.75" customHeight="1">
      <c r="A24" s="12">
        <v>22.0</v>
      </c>
      <c r="B24" s="13" t="s">
        <v>92</v>
      </c>
      <c r="C24" s="13" t="s">
        <v>13</v>
      </c>
      <c r="D24" s="13"/>
      <c r="E24" s="13" t="s">
        <v>93</v>
      </c>
      <c r="F24" s="13" t="s">
        <v>94</v>
      </c>
      <c r="G24" s="14">
        <v>7.3837129E7</v>
      </c>
      <c r="H24" s="15" t="s">
        <v>95</v>
      </c>
      <c r="I24" s="14"/>
      <c r="J24" s="23" t="s">
        <v>96</v>
      </c>
    </row>
    <row r="25" ht="12.75" customHeight="1">
      <c r="A25" s="12">
        <v>23.0</v>
      </c>
      <c r="B25" s="13" t="s">
        <v>97</v>
      </c>
      <c r="C25" s="13" t="s">
        <v>13</v>
      </c>
      <c r="D25" s="13"/>
      <c r="E25" s="13" t="s">
        <v>98</v>
      </c>
      <c r="F25" s="13" t="s">
        <v>33</v>
      </c>
      <c r="G25" s="14">
        <v>7.3529109E7</v>
      </c>
      <c r="H25" s="15"/>
      <c r="I25" s="14">
        <v>4.8100601E7</v>
      </c>
      <c r="J25" s="16" t="s">
        <v>99</v>
      </c>
    </row>
    <row r="26" ht="12.75" customHeight="1">
      <c r="A26" s="12">
        <v>24.0</v>
      </c>
      <c r="B26" s="13" t="s">
        <v>100</v>
      </c>
      <c r="C26" s="13" t="s">
        <v>13</v>
      </c>
      <c r="D26" s="13"/>
      <c r="E26" s="13" t="s">
        <v>101</v>
      </c>
      <c r="F26" s="13" t="s">
        <v>102</v>
      </c>
      <c r="G26" s="14">
        <v>7.2558442E7</v>
      </c>
      <c r="H26" s="15" t="s">
        <v>103</v>
      </c>
      <c r="I26" s="14">
        <v>4.8112316E7</v>
      </c>
      <c r="J26" s="18" t="str">
        <f>HYPERLINK("mailto:os@cappelenskovholt.com"," os@cappelenskovholt.com")</f>
        <v> os@cappelenskovholt.com</v>
      </c>
      <c r="K26">
        <v>300.0</v>
      </c>
    </row>
    <row r="27" ht="12.75" customHeight="1">
      <c r="A27" s="12">
        <v>25.0</v>
      </c>
      <c r="B27" s="13" t="s">
        <v>104</v>
      </c>
      <c r="C27" s="13" t="s">
        <v>13</v>
      </c>
      <c r="D27" s="13"/>
      <c r="E27" s="13" t="s">
        <v>105</v>
      </c>
      <c r="F27" s="13" t="s">
        <v>33</v>
      </c>
      <c r="G27" s="14">
        <v>7.3527569E7</v>
      </c>
      <c r="H27" s="15"/>
      <c r="I27" s="14">
        <v>9.0120643E7</v>
      </c>
      <c r="J27" s="16" t="s">
        <v>106</v>
      </c>
    </row>
    <row r="28" ht="12.75" customHeight="1">
      <c r="A28" s="12">
        <v>26.0</v>
      </c>
      <c r="B28" s="13" t="s">
        <v>107</v>
      </c>
      <c r="C28" s="13" t="s">
        <v>13</v>
      </c>
      <c r="D28" s="13"/>
      <c r="E28" s="13" t="s">
        <v>108</v>
      </c>
      <c r="F28" s="13" t="s">
        <v>109</v>
      </c>
      <c r="G28" s="14">
        <v>7.3940506E7</v>
      </c>
      <c r="H28" s="15"/>
      <c r="I28" s="14">
        <v>9.5198678E7</v>
      </c>
      <c r="J28" s="16" t="s">
        <v>110</v>
      </c>
      <c r="K28">
        <v>300.0</v>
      </c>
      <c r="M28">
        <v>50.0</v>
      </c>
    </row>
    <row r="29" ht="12.75" customHeight="1">
      <c r="A29" s="12">
        <v>27.0</v>
      </c>
      <c r="B29" s="13" t="s">
        <v>111</v>
      </c>
      <c r="C29" s="13" t="s">
        <v>13</v>
      </c>
      <c r="D29" s="13"/>
      <c r="E29" s="13" t="s">
        <v>89</v>
      </c>
      <c r="F29" s="13" t="s">
        <v>90</v>
      </c>
      <c r="G29" s="14">
        <v>7.3526808E7</v>
      </c>
      <c r="H29" s="15" t="s">
        <v>112</v>
      </c>
      <c r="I29" s="14">
        <v>9.3212178E7</v>
      </c>
      <c r="J29" s="16" t="s">
        <v>113</v>
      </c>
    </row>
    <row r="30" ht="12.75" customHeight="1">
      <c r="A30" s="12">
        <v>28.0</v>
      </c>
      <c r="B30" s="13" t="s">
        <v>114</v>
      </c>
      <c r="C30" s="13" t="s">
        <v>13</v>
      </c>
      <c r="D30" s="13"/>
      <c r="E30" s="13" t="s">
        <v>58</v>
      </c>
      <c r="F30" s="13" t="s">
        <v>70</v>
      </c>
      <c r="G30" s="14">
        <v>7.3516917E7</v>
      </c>
      <c r="H30" s="15" t="s">
        <v>115</v>
      </c>
      <c r="I30" s="14">
        <v>9.2862393E7</v>
      </c>
      <c r="J30" s="16"/>
    </row>
    <row r="31" ht="12.75" customHeight="1">
      <c r="A31" s="12">
        <v>29.0</v>
      </c>
      <c r="B31" s="13" t="s">
        <v>116</v>
      </c>
      <c r="C31" s="13" t="s">
        <v>117</v>
      </c>
      <c r="D31" s="25">
        <v>300.0</v>
      </c>
      <c r="E31" s="13" t="s">
        <v>118</v>
      </c>
      <c r="F31" s="13" t="s">
        <v>119</v>
      </c>
      <c r="G31" s="26"/>
      <c r="H31" s="26"/>
      <c r="I31" s="14">
        <v>9.0914494E7</v>
      </c>
      <c r="J31" s="27" t="s">
        <v>120</v>
      </c>
      <c r="K31">
        <v>300.0</v>
      </c>
    </row>
    <row r="32" ht="12.75" customHeight="1">
      <c r="A32" s="12">
        <v>30.0</v>
      </c>
      <c r="B32" s="28" t="s">
        <v>121</v>
      </c>
      <c r="C32" s="13" t="s">
        <v>117</v>
      </c>
      <c r="D32" s="25">
        <v>300.0</v>
      </c>
      <c r="E32" s="13"/>
      <c r="F32" s="13"/>
      <c r="G32" s="26"/>
      <c r="H32" s="26"/>
      <c r="I32" s="14"/>
      <c r="J32" s="27"/>
    </row>
    <row r="33" ht="12.75" customHeight="1">
      <c r="A33" s="12">
        <v>31.0</v>
      </c>
      <c r="B33" s="13" t="s">
        <v>122</v>
      </c>
      <c r="C33" s="13" t="s">
        <v>117</v>
      </c>
      <c r="D33" s="25">
        <v>300.0</v>
      </c>
      <c r="E33" s="13" t="s">
        <v>123</v>
      </c>
      <c r="F33" s="13" t="s">
        <v>38</v>
      </c>
      <c r="G33" s="14">
        <v>7.3902463E7</v>
      </c>
      <c r="H33" s="26"/>
      <c r="I33" s="14">
        <v>9.1825908E7</v>
      </c>
      <c r="J33" s="29" t="s">
        <v>124</v>
      </c>
    </row>
    <row r="34" ht="12.75" customHeight="1">
      <c r="A34" s="12">
        <v>32.0</v>
      </c>
      <c r="B34" s="13" t="s">
        <v>125</v>
      </c>
      <c r="C34" s="13" t="s">
        <v>117</v>
      </c>
      <c r="D34" s="25">
        <v>300.0</v>
      </c>
      <c r="E34" s="13" t="s">
        <v>126</v>
      </c>
      <c r="F34" s="13" t="s">
        <v>38</v>
      </c>
      <c r="G34" s="14">
        <v>7.3915291E7</v>
      </c>
      <c r="H34" s="26"/>
      <c r="I34" s="26"/>
      <c r="J34" s="29" t="str">
        <f>HYPERLINK("mailto:brellin@gmail.com","brellin@gmail.com")</f>
        <v>brellin@gmail.com</v>
      </c>
      <c r="K34">
        <v>300.0</v>
      </c>
      <c r="M34">
        <v>50.0</v>
      </c>
    </row>
    <row r="35" ht="12.75" customHeight="1">
      <c r="A35" s="12">
        <v>33.0</v>
      </c>
      <c r="B35" s="13" t="s">
        <v>127</v>
      </c>
      <c r="C35" s="13" t="s">
        <v>117</v>
      </c>
      <c r="D35" s="25">
        <v>300.0</v>
      </c>
      <c r="E35" s="13" t="s">
        <v>128</v>
      </c>
      <c r="F35" s="16" t="s">
        <v>15</v>
      </c>
      <c r="G35" s="14">
        <v>7.3914405E7</v>
      </c>
      <c r="H35" s="15" t="s">
        <v>129</v>
      </c>
      <c r="I35" s="14">
        <v>9.263393E7</v>
      </c>
      <c r="J35" s="27" t="s">
        <v>130</v>
      </c>
      <c r="K35">
        <v>300.0</v>
      </c>
    </row>
    <row r="36" ht="12.75" customHeight="1">
      <c r="A36" s="12">
        <v>34.0</v>
      </c>
      <c r="B36" s="13" t="s">
        <v>131</v>
      </c>
      <c r="C36" s="13" t="s">
        <v>117</v>
      </c>
      <c r="D36" s="25">
        <v>300.0</v>
      </c>
      <c r="E36" s="30" t="s">
        <v>132</v>
      </c>
      <c r="F36" s="13" t="s">
        <v>133</v>
      </c>
      <c r="G36" s="26"/>
      <c r="H36" s="26"/>
      <c r="I36" s="26"/>
      <c r="J36" s="31" t="s">
        <v>134</v>
      </c>
      <c r="K36">
        <v>300.0</v>
      </c>
    </row>
    <row r="37" ht="12.75" customHeight="1">
      <c r="A37" s="12">
        <v>35.0</v>
      </c>
      <c r="B37" s="13" t="s">
        <v>135</v>
      </c>
      <c r="C37" s="13" t="s">
        <v>136</v>
      </c>
      <c r="D37" s="25"/>
      <c r="E37" s="13" t="s">
        <v>132</v>
      </c>
      <c r="F37" s="13" t="s">
        <v>133</v>
      </c>
      <c r="G37" s="26"/>
      <c r="H37" s="26"/>
      <c r="I37" s="14">
        <v>9.2608579E7</v>
      </c>
      <c r="J37" s="16" t="s">
        <v>137</v>
      </c>
    </row>
    <row r="38" ht="12.75" customHeight="1">
      <c r="A38" s="12">
        <v>36.0</v>
      </c>
      <c r="B38" s="13" t="s">
        <v>138</v>
      </c>
      <c r="C38" s="13" t="s">
        <v>117</v>
      </c>
      <c r="D38" s="25">
        <v>300.0</v>
      </c>
      <c r="E38" s="13" t="s">
        <v>132</v>
      </c>
      <c r="F38" s="13" t="s">
        <v>133</v>
      </c>
      <c r="G38" s="26"/>
      <c r="H38" s="26"/>
      <c r="I38" s="14"/>
      <c r="J38" s="13" t="s">
        <v>139</v>
      </c>
      <c r="K38">
        <v>300.0</v>
      </c>
    </row>
    <row r="39" ht="12.75" customHeight="1">
      <c r="A39" s="12">
        <v>37.0</v>
      </c>
      <c r="B39" s="13" t="s">
        <v>140</v>
      </c>
      <c r="C39" s="13" t="s">
        <v>117</v>
      </c>
      <c r="D39" s="25">
        <v>300.0</v>
      </c>
      <c r="E39" s="32"/>
      <c r="F39" s="32"/>
      <c r="G39" s="32"/>
      <c r="H39" s="32"/>
      <c r="I39" s="32"/>
      <c r="J39" s="18" t="s">
        <v>141</v>
      </c>
    </row>
    <row r="40" ht="12.75" customHeight="1">
      <c r="A40" s="12">
        <v>38.0</v>
      </c>
      <c r="B40" s="25" t="s">
        <v>142</v>
      </c>
      <c r="C40" s="13" t="s">
        <v>117</v>
      </c>
      <c r="D40" s="25">
        <v>300.0</v>
      </c>
      <c r="E40" s="13"/>
      <c r="F40" s="13"/>
      <c r="G40" s="14"/>
      <c r="H40" s="26"/>
      <c r="I40" s="14"/>
      <c r="J40" s="27" t="s">
        <v>143</v>
      </c>
      <c r="K40">
        <v>300.0</v>
      </c>
      <c r="M40">
        <v>100.0</v>
      </c>
    </row>
    <row r="41" ht="12.75" customHeight="1">
      <c r="A41" s="12">
        <v>39.0</v>
      </c>
      <c r="B41" s="25" t="s">
        <v>144</v>
      </c>
      <c r="C41" s="13" t="s">
        <v>117</v>
      </c>
      <c r="D41" s="25"/>
      <c r="E41" s="13" t="s">
        <v>145</v>
      </c>
      <c r="F41" s="13" t="s">
        <v>146</v>
      </c>
      <c r="G41" s="14">
        <v>7.3855599E7</v>
      </c>
      <c r="H41" s="14">
        <v>7.3545474E7</v>
      </c>
      <c r="I41" s="14">
        <v>9.1577096E7</v>
      </c>
      <c r="J41" s="27" t="s">
        <v>147</v>
      </c>
    </row>
    <row r="42" ht="12.75" customHeight="1">
      <c r="A42" s="12">
        <v>40.0</v>
      </c>
      <c r="B42" s="33" t="s">
        <v>148</v>
      </c>
      <c r="C42" s="13" t="s">
        <v>117</v>
      </c>
      <c r="D42" s="25">
        <v>300.0</v>
      </c>
      <c r="E42" s="13" t="s">
        <v>123</v>
      </c>
      <c r="F42" s="13" t="s">
        <v>38</v>
      </c>
      <c r="G42" s="14">
        <v>7.3902463E7</v>
      </c>
      <c r="H42" s="26"/>
      <c r="I42" s="14">
        <v>9.3028459E7</v>
      </c>
      <c r="J42" s="27" t="s">
        <v>149</v>
      </c>
      <c r="K42">
        <v>600.0</v>
      </c>
    </row>
    <row r="43" ht="12.75" customHeight="1">
      <c r="A43" s="12">
        <v>41.0</v>
      </c>
      <c r="B43" s="25" t="s">
        <v>150</v>
      </c>
      <c r="C43" s="13" t="s">
        <v>117</v>
      </c>
      <c r="D43" s="25">
        <v>300.0</v>
      </c>
      <c r="E43" s="13" t="s">
        <v>151</v>
      </c>
      <c r="F43" s="13" t="s">
        <v>152</v>
      </c>
      <c r="G43" s="14"/>
      <c r="H43" s="26"/>
      <c r="I43" s="14">
        <v>9.2860242E7</v>
      </c>
      <c r="J43" s="29" t="s">
        <v>153</v>
      </c>
      <c r="L43" t="s">
        <v>154</v>
      </c>
    </row>
    <row r="44" ht="12.75" customHeight="1">
      <c r="A44" s="12">
        <v>42.0</v>
      </c>
      <c r="B44" s="2" t="s">
        <v>155</v>
      </c>
      <c r="C44" s="13" t="s">
        <v>117</v>
      </c>
      <c r="D44" s="2">
        <v>300.0</v>
      </c>
      <c r="E44" s="13"/>
      <c r="F44" s="13"/>
      <c r="G44" s="14"/>
      <c r="H44" s="26"/>
      <c r="I44" s="14"/>
      <c r="J44" s="29" t="s">
        <v>156</v>
      </c>
    </row>
    <row r="45" ht="12.75" customHeight="1">
      <c r="A45" s="12">
        <v>44.0</v>
      </c>
      <c r="B45" s="25" t="s">
        <v>157</v>
      </c>
      <c r="C45" s="13" t="s">
        <v>117</v>
      </c>
      <c r="D45" s="25"/>
      <c r="E45" s="13"/>
      <c r="F45" s="13"/>
      <c r="G45" s="14"/>
      <c r="H45" s="26"/>
      <c r="I45" s="14"/>
      <c r="J45" s="29" t="s">
        <v>158</v>
      </c>
    </row>
    <row r="46" ht="12.75" customHeight="1">
      <c r="A46" s="12">
        <v>45.0</v>
      </c>
      <c r="B46" s="13" t="s">
        <v>159</v>
      </c>
      <c r="C46" s="13" t="s">
        <v>117</v>
      </c>
      <c r="D46" s="25">
        <v>300.0</v>
      </c>
      <c r="E46" s="13" t="s">
        <v>160</v>
      </c>
      <c r="F46" s="13" t="s">
        <v>15</v>
      </c>
      <c r="G46" s="14">
        <v>7.3518583E7</v>
      </c>
      <c r="H46" s="14">
        <v>7.3531827E7</v>
      </c>
      <c r="I46" s="14">
        <v>9.0072558E7</v>
      </c>
      <c r="J46" s="13" t="s">
        <v>161</v>
      </c>
      <c r="K46">
        <v>300.0</v>
      </c>
    </row>
    <row r="47" ht="12.75" customHeight="1">
      <c r="A47" s="12">
        <v>46.0</v>
      </c>
      <c r="B47" s="13" t="s">
        <v>162</v>
      </c>
      <c r="C47" s="13" t="s">
        <v>117</v>
      </c>
      <c r="D47" s="25">
        <v>300.0</v>
      </c>
      <c r="E47" s="13" t="s">
        <v>163</v>
      </c>
      <c r="F47" s="13" t="s">
        <v>86</v>
      </c>
      <c r="G47" s="26"/>
      <c r="H47" s="26"/>
      <c r="I47" s="26"/>
      <c r="J47" s="27" t="s">
        <v>164</v>
      </c>
      <c r="M47">
        <v>50.0</v>
      </c>
    </row>
    <row r="48" ht="12.75" customHeight="1">
      <c r="A48" s="12">
        <v>47.0</v>
      </c>
      <c r="B48" s="13" t="s">
        <v>165</v>
      </c>
      <c r="C48" s="13" t="s">
        <v>117</v>
      </c>
      <c r="D48" s="25">
        <v>300.0</v>
      </c>
      <c r="E48" s="13" t="s">
        <v>166</v>
      </c>
      <c r="F48" s="13" t="s">
        <v>167</v>
      </c>
      <c r="G48" s="26"/>
      <c r="H48" s="26"/>
      <c r="I48" s="14">
        <v>9.2661156E7</v>
      </c>
      <c r="J48" s="27" t="s">
        <v>168</v>
      </c>
      <c r="K48">
        <v>300.0</v>
      </c>
    </row>
    <row r="49" ht="12.75" customHeight="1">
      <c r="A49" s="12">
        <v>48.0</v>
      </c>
      <c r="B49" s="13" t="s">
        <v>169</v>
      </c>
      <c r="C49" s="13" t="s">
        <v>117</v>
      </c>
      <c r="D49" s="25">
        <v>300.0</v>
      </c>
      <c r="E49" s="13"/>
      <c r="F49" s="13"/>
      <c r="G49" s="26"/>
      <c r="H49" s="26"/>
      <c r="I49" s="26"/>
      <c r="J49" s="31" t="s">
        <v>170</v>
      </c>
      <c r="K49">
        <v>300.0</v>
      </c>
      <c r="M49">
        <v>50.0</v>
      </c>
    </row>
    <row r="50" ht="12.75" customHeight="1">
      <c r="A50" s="12">
        <v>49.0</v>
      </c>
      <c r="B50" s="13" t="s">
        <v>171</v>
      </c>
      <c r="C50" s="13" t="s">
        <v>117</v>
      </c>
      <c r="D50" s="25">
        <v>300.0</v>
      </c>
      <c r="E50" s="13" t="s">
        <v>126</v>
      </c>
      <c r="F50" s="13" t="s">
        <v>38</v>
      </c>
      <c r="G50" s="14">
        <v>7.3915291E7</v>
      </c>
      <c r="H50" s="15" t="s">
        <v>172</v>
      </c>
      <c r="I50" s="14">
        <v>9.524529E7</v>
      </c>
      <c r="J50" s="27" t="s">
        <v>173</v>
      </c>
      <c r="K50">
        <v>300.0</v>
      </c>
      <c r="M50">
        <v>50.0</v>
      </c>
    </row>
    <row r="51" ht="12.75" customHeight="1">
      <c r="A51" s="12">
        <v>50.0</v>
      </c>
      <c r="B51" s="13" t="s">
        <v>174</v>
      </c>
      <c r="C51" s="13" t="s">
        <v>117</v>
      </c>
      <c r="D51" s="25">
        <v>300.0</v>
      </c>
      <c r="E51" s="13"/>
      <c r="F51" s="13"/>
      <c r="G51" s="14"/>
      <c r="H51" s="15"/>
      <c r="I51" s="14"/>
      <c r="J51" s="13" t="s">
        <v>175</v>
      </c>
      <c r="K51">
        <v>300.0</v>
      </c>
      <c r="M51">
        <v>50.0</v>
      </c>
    </row>
    <row r="52" ht="12.75" customHeight="1">
      <c r="A52" s="12">
        <v>51.0</v>
      </c>
      <c r="B52" s="13" t="s">
        <v>176</v>
      </c>
      <c r="C52" s="13" t="s">
        <v>117</v>
      </c>
      <c r="D52" s="25">
        <v>300.0</v>
      </c>
      <c r="E52" s="13" t="s">
        <v>177</v>
      </c>
      <c r="F52" s="13" t="s">
        <v>38</v>
      </c>
      <c r="G52" s="14">
        <v>7.2810603E7</v>
      </c>
      <c r="H52" s="26"/>
      <c r="I52" s="14">
        <v>9.0286044E7</v>
      </c>
      <c r="J52" s="27" t="s">
        <v>178</v>
      </c>
      <c r="K52">
        <v>300.0</v>
      </c>
    </row>
    <row r="53" ht="12.75" customHeight="1">
      <c r="A53" s="12">
        <v>52.0</v>
      </c>
      <c r="B53" s="13" t="s">
        <v>179</v>
      </c>
      <c r="C53" s="13" t="s">
        <v>117</v>
      </c>
      <c r="D53" s="25">
        <v>300.0</v>
      </c>
      <c r="E53" s="13" t="s">
        <v>180</v>
      </c>
      <c r="F53" s="13" t="s">
        <v>15</v>
      </c>
      <c r="G53" s="14">
        <v>9.3032453E7</v>
      </c>
      <c r="H53" s="26"/>
      <c r="I53" s="26"/>
      <c r="J53" s="13" t="s">
        <v>181</v>
      </c>
      <c r="K53">
        <v>300.0</v>
      </c>
    </row>
    <row r="54" ht="12.75" customHeight="1">
      <c r="A54" s="12">
        <v>53.0</v>
      </c>
      <c r="B54" s="13" t="s">
        <v>182</v>
      </c>
      <c r="C54" s="13" t="s">
        <v>117</v>
      </c>
      <c r="D54" s="25">
        <f t="shared" ref="D54:D62" si="1">+K54</f>
        <v>300</v>
      </c>
      <c r="E54" s="26"/>
      <c r="F54" s="26"/>
      <c r="G54" s="26"/>
      <c r="H54" s="26"/>
      <c r="I54" s="26"/>
      <c r="J54" s="18" t="s">
        <v>183</v>
      </c>
      <c r="K54">
        <v>300.0</v>
      </c>
      <c r="M54">
        <v>50.0</v>
      </c>
      <c r="N54" t="s">
        <v>49</v>
      </c>
    </row>
    <row r="55" ht="12.75" customHeight="1">
      <c r="A55" s="12">
        <v>54.0</v>
      </c>
      <c r="B55" s="13" t="s">
        <v>184</v>
      </c>
      <c r="C55" s="13" t="s">
        <v>117</v>
      </c>
      <c r="D55" s="25" t="str">
        <f t="shared" si="1"/>
        <v/>
      </c>
      <c r="E55" s="13"/>
      <c r="F55" s="13"/>
      <c r="G55" s="13"/>
      <c r="H55" s="13"/>
      <c r="I55" s="13"/>
      <c r="J55" s="34" t="s">
        <v>185</v>
      </c>
      <c r="L55" t="s">
        <v>186</v>
      </c>
    </row>
    <row r="56" ht="12.75" customHeight="1">
      <c r="A56" s="12">
        <v>55.0</v>
      </c>
      <c r="B56" s="13" t="s">
        <v>187</v>
      </c>
      <c r="C56" s="13" t="s">
        <v>117</v>
      </c>
      <c r="D56" s="25">
        <f t="shared" si="1"/>
        <v>300</v>
      </c>
      <c r="E56" s="35"/>
      <c r="F56" s="35"/>
      <c r="G56" s="35"/>
      <c r="H56" s="35"/>
      <c r="I56" s="35"/>
      <c r="J56" s="18"/>
      <c r="K56">
        <v>300.0</v>
      </c>
    </row>
    <row r="57" ht="12.75" customHeight="1">
      <c r="A57" s="12">
        <v>56.0</v>
      </c>
      <c r="B57" s="36" t="s">
        <v>188</v>
      </c>
      <c r="C57" s="13" t="s">
        <v>117</v>
      </c>
      <c r="D57" s="25">
        <f t="shared" si="1"/>
        <v>125</v>
      </c>
      <c r="E57" s="35"/>
      <c r="F57" s="35"/>
      <c r="G57" s="35"/>
      <c r="H57" s="35"/>
      <c r="I57" s="35"/>
      <c r="J57" s="18"/>
      <c r="K57">
        <v>125.0</v>
      </c>
    </row>
    <row r="58" ht="12.75" customHeight="1">
      <c r="A58" s="12">
        <v>57.0</v>
      </c>
      <c r="B58" s="36" t="s">
        <v>189</v>
      </c>
      <c r="C58" s="13" t="s">
        <v>117</v>
      </c>
      <c r="D58" s="25">
        <f t="shared" si="1"/>
        <v>125</v>
      </c>
      <c r="E58" s="35"/>
      <c r="F58" s="35"/>
      <c r="G58" s="35"/>
      <c r="H58" s="35"/>
      <c r="I58" s="35"/>
      <c r="J58" s="18"/>
      <c r="K58">
        <v>125.0</v>
      </c>
    </row>
    <row r="59" ht="12.75" customHeight="1">
      <c r="A59" s="12">
        <v>58.0</v>
      </c>
      <c r="B59" s="37" t="s">
        <v>190</v>
      </c>
      <c r="C59" s="13" t="s">
        <v>117</v>
      </c>
      <c r="D59" s="25">
        <f t="shared" si="1"/>
        <v>125</v>
      </c>
      <c r="E59" s="35"/>
      <c r="F59" s="35"/>
      <c r="G59" s="35"/>
      <c r="H59" s="35"/>
      <c r="I59" s="35"/>
      <c r="J59" s="18"/>
      <c r="K59">
        <v>125.0</v>
      </c>
    </row>
    <row r="60" ht="12.75" customHeight="1">
      <c r="A60" s="12">
        <v>59.0</v>
      </c>
      <c r="B60" s="12" t="s">
        <v>191</v>
      </c>
      <c r="C60" s="13" t="s">
        <v>117</v>
      </c>
      <c r="D60" s="25">
        <f t="shared" si="1"/>
        <v>600</v>
      </c>
      <c r="E60" s="35"/>
      <c r="F60" s="35"/>
      <c r="G60" s="35"/>
      <c r="H60" s="35"/>
      <c r="I60" s="35"/>
      <c r="J60" s="18"/>
      <c r="K60">
        <v>600.0</v>
      </c>
    </row>
    <row r="61" ht="12.75" customHeight="1">
      <c r="A61" s="12">
        <v>60.0</v>
      </c>
      <c r="B61" s="12" t="s">
        <v>192</v>
      </c>
      <c r="C61" s="13" t="s">
        <v>117</v>
      </c>
      <c r="D61" s="25">
        <f t="shared" si="1"/>
        <v>300</v>
      </c>
      <c r="E61" s="35"/>
      <c r="F61" s="35"/>
      <c r="G61" s="35"/>
      <c r="H61" s="35"/>
      <c r="I61" s="35"/>
      <c r="J61" s="18"/>
      <c r="K61">
        <v>300.0</v>
      </c>
    </row>
    <row r="62" ht="12.75" customHeight="1">
      <c r="A62" s="12">
        <v>61.0</v>
      </c>
      <c r="B62" s="38" t="s">
        <v>193</v>
      </c>
      <c r="C62" s="13" t="s">
        <v>117</v>
      </c>
      <c r="D62" s="25" t="str">
        <f t="shared" si="1"/>
        <v/>
      </c>
      <c r="E62" s="35"/>
      <c r="F62" s="35"/>
      <c r="G62" s="35"/>
      <c r="H62" s="35"/>
      <c r="I62" s="35"/>
      <c r="J62" s="18"/>
    </row>
    <row r="63" ht="12.75" customHeight="1">
      <c r="A63" s="12">
        <v>62.0</v>
      </c>
      <c r="B63" s="12" t="s">
        <v>194</v>
      </c>
      <c r="C63" s="12"/>
      <c r="D63" s="39"/>
      <c r="E63" s="35"/>
      <c r="F63" s="35"/>
      <c r="G63" s="35"/>
      <c r="H63" s="35"/>
      <c r="I63" s="35"/>
      <c r="J63" s="18"/>
    </row>
    <row r="64" ht="12.75" customHeight="1">
      <c r="A64" s="12"/>
      <c r="C64" s="12"/>
      <c r="D64" s="39"/>
      <c r="E64" s="35"/>
      <c r="F64" s="12"/>
      <c r="G64" s="35"/>
      <c r="H64" s="35"/>
      <c r="I64" s="35"/>
      <c r="J64" s="34"/>
    </row>
    <row r="65" ht="12.75" customHeight="1">
      <c r="A65" s="40"/>
      <c r="B65" s="41" t="s">
        <v>195</v>
      </c>
      <c r="C65" s="42"/>
      <c r="D65" s="42"/>
      <c r="E65" s="43"/>
      <c r="F65" s="43"/>
      <c r="G65" s="43"/>
      <c r="H65" s="43"/>
      <c r="I65" s="43"/>
      <c r="J65" s="44"/>
      <c r="M65">
        <v>150.0</v>
      </c>
    </row>
    <row r="66" ht="12.75" customHeight="1">
      <c r="A66" s="40"/>
      <c r="B66" s="41" t="s">
        <v>196</v>
      </c>
      <c r="C66" s="45"/>
      <c r="D66" s="45"/>
      <c r="E66" s="46"/>
      <c r="F66" s="46"/>
      <c r="G66" s="46"/>
      <c r="H66" s="46"/>
      <c r="I66" s="46"/>
      <c r="J66" s="44"/>
      <c r="M66">
        <v>100.0</v>
      </c>
      <c r="N66" t="s">
        <v>49</v>
      </c>
    </row>
    <row r="67" ht="12.75" customHeight="1">
      <c r="A67" s="47"/>
      <c r="B67" s="41"/>
      <c r="C67" s="45"/>
      <c r="D67" s="45"/>
      <c r="E67" s="46"/>
      <c r="F67" s="46"/>
      <c r="G67" s="46"/>
      <c r="H67" s="46"/>
      <c r="I67" s="46"/>
      <c r="J67" s="44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2.75" customHeight="1">
      <c r="A68" s="47"/>
      <c r="B68" s="41"/>
      <c r="C68" s="45"/>
      <c r="D68" s="45"/>
      <c r="E68" s="46"/>
      <c r="F68" s="46"/>
      <c r="G68" s="46"/>
      <c r="H68" s="46"/>
      <c r="I68" s="46"/>
      <c r="J68" s="44"/>
      <c r="K68" s="49" t="str">
        <f>SUM(K3:A5554K67)</f>
        <v>#NAME?</v>
      </c>
      <c r="L68" s="49">
        <f>SUM(L3:L64)</f>
        <v>0</v>
      </c>
      <c r="M68" s="49">
        <f>SUM(M3:M66)</f>
        <v>750</v>
      </c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2.75" customHeight="1">
      <c r="C69" s="2"/>
      <c r="D69" s="2"/>
      <c r="E69" s="50"/>
      <c r="F69" s="50"/>
      <c r="G69" s="50"/>
      <c r="H69" s="50"/>
      <c r="I69" s="50"/>
      <c r="J69" s="50"/>
    </row>
    <row r="70" ht="12.75" customHeight="1">
      <c r="C70" s="2"/>
      <c r="D70" s="2"/>
      <c r="E70" s="50"/>
      <c r="F70" s="50"/>
      <c r="G70" s="50"/>
      <c r="H70" s="50"/>
      <c r="I70" s="50"/>
      <c r="J70" s="50"/>
    </row>
    <row r="71" ht="12.75" customHeight="1">
      <c r="C71" s="51"/>
      <c r="D71" s="52"/>
      <c r="E71" s="36"/>
      <c r="F71" s="51"/>
      <c r="G71" s="52"/>
      <c r="H71" s="36"/>
      <c r="I71" s="51"/>
      <c r="J71" s="52"/>
    </row>
    <row r="72" ht="12.75" customHeight="1">
      <c r="C72" s="51"/>
      <c r="D72" s="52"/>
      <c r="E72" s="36"/>
      <c r="F72" s="51"/>
      <c r="G72" s="52"/>
      <c r="H72" s="36"/>
      <c r="I72" s="51"/>
      <c r="J72" s="52"/>
    </row>
    <row r="73" ht="12.75" customHeight="1">
      <c r="C73" s="53"/>
      <c r="D73" s="54"/>
      <c r="E73" s="36"/>
      <c r="F73" s="53"/>
      <c r="G73" s="54"/>
      <c r="H73" s="36"/>
      <c r="I73" s="53"/>
      <c r="J73" s="54"/>
    </row>
    <row r="74" ht="12.75" customHeight="1">
      <c r="B74" s="55"/>
      <c r="C74" s="51"/>
      <c r="D74" s="52"/>
      <c r="E74" s="55"/>
      <c r="F74" s="51"/>
      <c r="G74" s="52"/>
      <c r="H74" s="55"/>
      <c r="I74" s="51"/>
      <c r="J74" s="52"/>
    </row>
    <row r="75" ht="12.75" customHeight="1">
      <c r="C75" s="2"/>
      <c r="D75" s="2"/>
      <c r="E75" s="50"/>
      <c r="F75" s="50"/>
      <c r="G75" s="50"/>
      <c r="H75" s="50"/>
      <c r="I75" s="50"/>
      <c r="J75" s="50"/>
    </row>
    <row r="76" ht="12.75" customHeight="1">
      <c r="C76" s="2"/>
      <c r="D76" s="2"/>
      <c r="E76" s="50"/>
      <c r="F76" s="50"/>
      <c r="G76" s="50"/>
      <c r="H76" s="50"/>
      <c r="I76" s="50"/>
      <c r="J76" s="50"/>
    </row>
    <row r="77" ht="12.75" customHeight="1">
      <c r="C77" s="2"/>
      <c r="D77" s="2"/>
      <c r="E77" s="50"/>
      <c r="F77" s="50"/>
      <c r="G77" s="50"/>
      <c r="H77" s="50"/>
      <c r="I77" s="50"/>
      <c r="J77" s="50"/>
    </row>
    <row r="78" ht="12.75" customHeight="1">
      <c r="C78" s="2"/>
      <c r="D78" s="2"/>
      <c r="E78" s="50"/>
      <c r="F78" s="50"/>
      <c r="G78" s="50"/>
      <c r="H78" s="50"/>
      <c r="I78" s="50"/>
      <c r="J78" s="50"/>
    </row>
    <row r="79" ht="12.75" customHeight="1">
      <c r="C79" s="2"/>
      <c r="D79" s="2"/>
      <c r="E79" s="50"/>
      <c r="F79" s="50"/>
      <c r="G79" s="50"/>
      <c r="H79" s="50"/>
      <c r="I79" s="50"/>
      <c r="J79" s="50"/>
    </row>
    <row r="80" ht="12.75" customHeight="1">
      <c r="C80" s="2"/>
      <c r="D80" s="2"/>
      <c r="E80" s="50"/>
      <c r="F80" s="50"/>
      <c r="G80" s="50"/>
      <c r="H80" s="50"/>
      <c r="I80" s="50"/>
      <c r="J80" s="50"/>
    </row>
    <row r="81" ht="12.75" customHeight="1">
      <c r="C81" s="2"/>
      <c r="D81" s="2"/>
      <c r="E81" s="50"/>
      <c r="F81" s="50"/>
      <c r="G81" s="50"/>
      <c r="H81" s="50"/>
      <c r="I81" s="50"/>
      <c r="J81" s="50"/>
    </row>
    <row r="82" ht="12.75" customHeight="1">
      <c r="C82" s="2"/>
      <c r="D82" s="2"/>
      <c r="E82" s="50"/>
      <c r="F82" s="50"/>
      <c r="G82" s="50"/>
      <c r="H82" s="50"/>
      <c r="I82" s="50"/>
      <c r="J82" s="50"/>
    </row>
    <row r="83" ht="12.75" customHeight="1">
      <c r="C83" s="2"/>
      <c r="D83" s="2"/>
      <c r="E83" s="50"/>
      <c r="F83" s="50"/>
      <c r="G83" s="50"/>
      <c r="H83" s="50"/>
      <c r="I83" s="50"/>
      <c r="J83" s="50"/>
    </row>
    <row r="84" ht="12.75" customHeight="1">
      <c r="C84" s="2"/>
      <c r="D84" s="2"/>
      <c r="E84" s="50"/>
      <c r="F84" s="50"/>
      <c r="G84" s="50"/>
      <c r="H84" s="50"/>
      <c r="I84" s="50"/>
      <c r="J84" s="50"/>
    </row>
    <row r="85" ht="12.75" customHeight="1">
      <c r="C85" s="2"/>
      <c r="D85" s="2"/>
      <c r="E85" s="50"/>
      <c r="F85" s="50"/>
      <c r="G85" s="50"/>
      <c r="H85" s="50"/>
      <c r="I85" s="50"/>
      <c r="J85" s="50"/>
    </row>
    <row r="86" ht="12.75" customHeight="1">
      <c r="C86" s="2"/>
      <c r="D86" s="2"/>
      <c r="E86" s="50"/>
      <c r="F86" s="50"/>
      <c r="G86" s="50"/>
      <c r="H86" s="50"/>
      <c r="I86" s="50"/>
      <c r="J86" s="50"/>
    </row>
    <row r="87" ht="12.75" customHeight="1">
      <c r="C87" s="2"/>
      <c r="D87" s="2"/>
      <c r="E87" s="50"/>
      <c r="F87" s="50"/>
      <c r="G87" s="50"/>
      <c r="H87" s="50"/>
      <c r="I87" s="50"/>
      <c r="J87" s="50"/>
    </row>
    <row r="88" ht="12.75" customHeight="1">
      <c r="C88" s="2"/>
      <c r="D88" s="2"/>
      <c r="E88" s="50"/>
      <c r="F88" s="50"/>
      <c r="G88" s="50"/>
      <c r="H88" s="50"/>
      <c r="I88" s="50"/>
      <c r="J88" s="50"/>
    </row>
    <row r="89" ht="12.75" customHeight="1">
      <c r="C89" s="2"/>
      <c r="D89" s="2"/>
      <c r="E89" s="50"/>
      <c r="F89" s="50"/>
      <c r="G89" s="50"/>
      <c r="H89" s="50"/>
      <c r="I89" s="50"/>
      <c r="J89" s="50"/>
    </row>
    <row r="90" ht="12.75" customHeight="1">
      <c r="C90" s="2"/>
      <c r="D90" s="2"/>
      <c r="E90" s="50"/>
      <c r="F90" s="50"/>
      <c r="G90" s="50"/>
      <c r="H90" s="50"/>
      <c r="I90" s="50"/>
      <c r="J90" s="50"/>
    </row>
    <row r="91" ht="12.75" customHeight="1">
      <c r="C91" s="2"/>
      <c r="D91" s="2"/>
      <c r="E91" s="50"/>
      <c r="F91" s="50"/>
      <c r="G91" s="50"/>
      <c r="H91" s="50"/>
      <c r="I91" s="50"/>
      <c r="J91" s="50"/>
    </row>
    <row r="92" ht="12.75" customHeight="1">
      <c r="C92" s="2"/>
      <c r="D92" s="2"/>
      <c r="E92" s="50"/>
      <c r="F92" s="50"/>
      <c r="G92" s="50"/>
      <c r="H92" s="50"/>
      <c r="I92" s="50"/>
      <c r="J92" s="50"/>
    </row>
    <row r="93" ht="12.75" customHeight="1">
      <c r="C93" s="2"/>
      <c r="D93" s="2"/>
      <c r="E93" s="50"/>
      <c r="F93" s="50"/>
      <c r="G93" s="50"/>
      <c r="H93" s="50"/>
      <c r="I93" s="50"/>
      <c r="J93" s="50"/>
    </row>
    <row r="94" ht="12.75" customHeight="1">
      <c r="C94" s="2"/>
      <c r="D94" s="2"/>
      <c r="E94" s="50"/>
      <c r="F94" s="50"/>
      <c r="G94" s="50"/>
      <c r="H94" s="50"/>
      <c r="I94" s="50"/>
      <c r="J94" s="50"/>
    </row>
    <row r="95" ht="12.75" customHeight="1">
      <c r="C95" s="2"/>
      <c r="D95" s="2"/>
      <c r="E95" s="50"/>
      <c r="F95" s="50"/>
      <c r="G95" s="50"/>
      <c r="H95" s="50"/>
      <c r="I95" s="50"/>
      <c r="J95" s="50"/>
    </row>
    <row r="96" ht="12.75" customHeight="1">
      <c r="C96" s="2"/>
      <c r="D96" s="2"/>
      <c r="E96" s="50"/>
      <c r="F96" s="50"/>
      <c r="G96" s="50"/>
      <c r="H96" s="50"/>
      <c r="I96" s="50"/>
      <c r="J96" s="50"/>
    </row>
    <row r="97" ht="12.75" customHeight="1">
      <c r="C97" s="2"/>
      <c r="D97" s="2"/>
      <c r="E97" s="50"/>
      <c r="F97" s="50"/>
      <c r="G97" s="50"/>
      <c r="H97" s="50"/>
      <c r="I97" s="50"/>
      <c r="J97" s="50"/>
    </row>
    <row r="98" ht="12.75" customHeight="1">
      <c r="C98" s="2"/>
      <c r="D98" s="2"/>
      <c r="E98" s="50"/>
      <c r="F98" s="50"/>
      <c r="G98" s="50"/>
      <c r="H98" s="50"/>
      <c r="I98" s="50"/>
      <c r="J98" s="50"/>
    </row>
    <row r="99" ht="12.75" customHeight="1">
      <c r="C99" s="2"/>
      <c r="D99" s="2"/>
      <c r="E99" s="50"/>
      <c r="F99" s="50"/>
      <c r="G99" s="50"/>
      <c r="H99" s="50"/>
      <c r="I99" s="50"/>
      <c r="J99" s="50"/>
    </row>
    <row r="100" ht="12.75" customHeight="1">
      <c r="C100" s="2"/>
      <c r="D100" s="2"/>
      <c r="E100" s="50"/>
      <c r="F100" s="50"/>
      <c r="G100" s="50"/>
      <c r="H100" s="50"/>
      <c r="I100" s="50"/>
      <c r="J100" s="50"/>
    </row>
    <row r="101" ht="12.75" customHeight="1">
      <c r="C101" s="2"/>
      <c r="D101" s="2"/>
      <c r="E101" s="50"/>
      <c r="F101" s="50"/>
      <c r="G101" s="50"/>
      <c r="H101" s="50"/>
      <c r="I101" s="50"/>
      <c r="J101" s="50"/>
    </row>
    <row r="102" ht="12.75" customHeight="1">
      <c r="C102" s="2"/>
      <c r="D102" s="2"/>
      <c r="E102" s="50"/>
      <c r="F102" s="50"/>
      <c r="G102" s="50"/>
      <c r="H102" s="50"/>
      <c r="I102" s="50"/>
      <c r="J102" s="50"/>
    </row>
    <row r="103" ht="12.75" customHeight="1">
      <c r="C103" s="2"/>
      <c r="D103" s="2"/>
      <c r="E103" s="50"/>
      <c r="F103" s="50"/>
      <c r="G103" s="50"/>
      <c r="H103" s="50"/>
      <c r="I103" s="50"/>
      <c r="J103" s="50"/>
    </row>
    <row r="104" ht="12.75" customHeight="1">
      <c r="C104" s="2"/>
      <c r="D104" s="2"/>
      <c r="E104" s="50"/>
      <c r="F104" s="50"/>
      <c r="G104" s="50"/>
      <c r="H104" s="50"/>
      <c r="I104" s="50"/>
      <c r="J104" s="50"/>
    </row>
    <row r="105" ht="12.75" customHeight="1">
      <c r="C105" s="2"/>
      <c r="D105" s="2"/>
      <c r="E105" s="50"/>
      <c r="F105" s="50"/>
      <c r="G105" s="50"/>
      <c r="H105" s="50"/>
      <c r="I105" s="50"/>
      <c r="J105" s="50"/>
    </row>
    <row r="106" ht="12.75" customHeight="1">
      <c r="C106" s="2"/>
      <c r="D106" s="2"/>
      <c r="E106" s="50"/>
      <c r="F106" s="50"/>
      <c r="G106" s="50"/>
      <c r="H106" s="50"/>
      <c r="I106" s="50"/>
      <c r="J106" s="50"/>
    </row>
    <row r="107" ht="12.75" customHeight="1">
      <c r="C107" s="2"/>
      <c r="D107" s="2"/>
      <c r="E107" s="50"/>
      <c r="F107" s="50"/>
      <c r="G107" s="50"/>
      <c r="H107" s="50"/>
      <c r="I107" s="50"/>
      <c r="J107" s="50"/>
    </row>
    <row r="108" ht="12.75" customHeight="1">
      <c r="C108" s="2"/>
      <c r="D108" s="2"/>
      <c r="E108" s="50"/>
      <c r="F108" s="50"/>
      <c r="G108" s="50"/>
      <c r="H108" s="50"/>
      <c r="I108" s="50"/>
      <c r="J108" s="50"/>
    </row>
    <row r="109" ht="12.75" customHeight="1">
      <c r="C109" s="2"/>
      <c r="D109" s="2"/>
      <c r="E109" s="50"/>
      <c r="F109" s="50"/>
      <c r="G109" s="50"/>
      <c r="H109" s="50"/>
      <c r="I109" s="50"/>
      <c r="J109" s="50"/>
    </row>
    <row r="110" ht="12.75" customHeight="1">
      <c r="C110" s="2"/>
      <c r="D110" s="2"/>
      <c r="E110" s="50"/>
      <c r="F110" s="50"/>
      <c r="G110" s="50"/>
      <c r="H110" s="50"/>
      <c r="I110" s="50"/>
      <c r="J110" s="50"/>
    </row>
    <row r="111" ht="12.75" customHeight="1">
      <c r="C111" s="2"/>
      <c r="D111" s="2"/>
      <c r="E111" s="50"/>
      <c r="F111" s="50"/>
      <c r="G111" s="50"/>
      <c r="H111" s="50"/>
      <c r="I111" s="50"/>
      <c r="J111" s="50"/>
    </row>
    <row r="112" ht="12.75" customHeight="1">
      <c r="C112" s="2"/>
      <c r="D112" s="2"/>
      <c r="E112" s="50"/>
      <c r="F112" s="50"/>
      <c r="G112" s="50"/>
      <c r="H112" s="50"/>
      <c r="I112" s="50"/>
      <c r="J112" s="50"/>
    </row>
    <row r="113" ht="12.75" customHeight="1">
      <c r="C113" s="2"/>
      <c r="D113" s="2"/>
      <c r="E113" s="50"/>
      <c r="F113" s="50"/>
      <c r="G113" s="50"/>
      <c r="H113" s="50"/>
      <c r="I113" s="50"/>
      <c r="J113" s="50"/>
    </row>
    <row r="114" ht="12.75" customHeight="1">
      <c r="C114" s="2"/>
      <c r="D114" s="2"/>
      <c r="E114" s="50"/>
      <c r="F114" s="50"/>
      <c r="G114" s="50"/>
      <c r="H114" s="50"/>
      <c r="I114" s="50"/>
      <c r="J114" s="50"/>
    </row>
    <row r="115" ht="12.75" customHeight="1">
      <c r="C115" s="2"/>
      <c r="D115" s="2"/>
      <c r="E115" s="50"/>
      <c r="F115" s="50"/>
      <c r="G115" s="50"/>
      <c r="H115" s="50"/>
      <c r="I115" s="50"/>
      <c r="J115" s="50"/>
    </row>
    <row r="116" ht="12.75" customHeight="1">
      <c r="C116" s="2"/>
      <c r="D116" s="2"/>
      <c r="E116" s="50"/>
      <c r="F116" s="50"/>
      <c r="G116" s="50"/>
      <c r="H116" s="50"/>
      <c r="I116" s="50"/>
      <c r="J116" s="50"/>
    </row>
    <row r="117" ht="12.75" customHeight="1">
      <c r="C117" s="2"/>
      <c r="D117" s="2"/>
      <c r="E117" s="50"/>
      <c r="F117" s="50"/>
      <c r="G117" s="50"/>
      <c r="H117" s="50"/>
      <c r="I117" s="50"/>
      <c r="J117" s="50"/>
    </row>
    <row r="118" ht="12.75" customHeight="1">
      <c r="C118" s="2"/>
      <c r="D118" s="2"/>
      <c r="E118" s="50"/>
      <c r="F118" s="50"/>
      <c r="G118" s="50"/>
      <c r="H118" s="50"/>
      <c r="I118" s="50"/>
      <c r="J118" s="50"/>
    </row>
    <row r="119" ht="12.75" customHeight="1">
      <c r="C119" s="2"/>
      <c r="D119" s="2"/>
      <c r="E119" s="50"/>
      <c r="F119" s="50"/>
      <c r="G119" s="50"/>
      <c r="H119" s="50"/>
      <c r="I119" s="50"/>
      <c r="J119" s="50"/>
    </row>
    <row r="120" ht="12.75" customHeight="1">
      <c r="C120" s="2"/>
      <c r="D120" s="2"/>
      <c r="E120" s="50"/>
      <c r="F120" s="50"/>
      <c r="G120" s="50"/>
      <c r="H120" s="50"/>
      <c r="I120" s="50"/>
      <c r="J120" s="50"/>
    </row>
    <row r="121" ht="12.75" customHeight="1">
      <c r="C121" s="2"/>
      <c r="D121" s="2"/>
      <c r="E121" s="50"/>
      <c r="F121" s="50"/>
      <c r="G121" s="50"/>
      <c r="H121" s="50"/>
      <c r="I121" s="50"/>
      <c r="J121" s="50"/>
    </row>
    <row r="122" ht="12.75" customHeight="1">
      <c r="C122" s="2"/>
      <c r="D122" s="2"/>
      <c r="E122" s="50"/>
      <c r="F122" s="50"/>
      <c r="G122" s="50"/>
      <c r="H122" s="50"/>
      <c r="I122" s="50"/>
      <c r="J122" s="50"/>
    </row>
    <row r="123" ht="12.75" customHeight="1">
      <c r="C123" s="2"/>
      <c r="D123" s="2"/>
      <c r="E123" s="50"/>
      <c r="F123" s="50"/>
      <c r="G123" s="50"/>
      <c r="H123" s="50"/>
      <c r="I123" s="50"/>
      <c r="J123" s="50"/>
    </row>
    <row r="124" ht="12.75" customHeight="1">
      <c r="C124" s="2"/>
      <c r="D124" s="2"/>
      <c r="E124" s="50"/>
      <c r="F124" s="50"/>
      <c r="G124" s="50"/>
      <c r="H124" s="50"/>
      <c r="I124" s="50"/>
      <c r="J124" s="50"/>
    </row>
    <row r="125" ht="12.75" customHeight="1">
      <c r="C125" s="2"/>
      <c r="D125" s="2"/>
      <c r="E125" s="50"/>
      <c r="F125" s="50"/>
      <c r="G125" s="50"/>
      <c r="H125" s="50"/>
      <c r="I125" s="50"/>
      <c r="J125" s="50"/>
    </row>
    <row r="126" ht="12.75" customHeight="1">
      <c r="C126" s="2"/>
      <c r="D126" s="2"/>
      <c r="E126" s="50"/>
      <c r="F126" s="50"/>
      <c r="G126" s="50"/>
      <c r="H126" s="50"/>
      <c r="I126" s="50"/>
      <c r="J126" s="50"/>
    </row>
    <row r="127" ht="12.75" customHeight="1">
      <c r="C127" s="2"/>
      <c r="D127" s="2"/>
      <c r="E127" s="50"/>
      <c r="F127" s="50"/>
      <c r="G127" s="50"/>
      <c r="H127" s="50"/>
      <c r="I127" s="50"/>
      <c r="J127" s="50"/>
    </row>
    <row r="128" ht="12.75" customHeight="1">
      <c r="C128" s="2"/>
      <c r="D128" s="2"/>
      <c r="E128" s="50"/>
      <c r="F128" s="50"/>
      <c r="G128" s="50"/>
      <c r="H128" s="50"/>
      <c r="I128" s="50"/>
      <c r="J128" s="50"/>
    </row>
    <row r="129" ht="12.75" customHeight="1">
      <c r="C129" s="2"/>
      <c r="D129" s="2"/>
      <c r="E129" s="50"/>
      <c r="F129" s="50"/>
      <c r="G129" s="50"/>
      <c r="H129" s="50"/>
      <c r="I129" s="50"/>
      <c r="J129" s="50"/>
    </row>
    <row r="130" ht="12.75" customHeight="1">
      <c r="C130" s="2"/>
      <c r="D130" s="2"/>
      <c r="E130" s="50"/>
      <c r="F130" s="50"/>
      <c r="G130" s="50"/>
      <c r="H130" s="50"/>
      <c r="I130" s="50"/>
      <c r="J130" s="50"/>
    </row>
    <row r="131" ht="12.75" customHeight="1">
      <c r="C131" s="2"/>
      <c r="D131" s="2"/>
      <c r="E131" s="50"/>
      <c r="F131" s="50"/>
      <c r="G131" s="50"/>
      <c r="H131" s="50"/>
      <c r="I131" s="50"/>
      <c r="J131" s="50"/>
    </row>
    <row r="132" ht="12.75" customHeight="1">
      <c r="C132" s="2"/>
      <c r="D132" s="2"/>
      <c r="E132" s="50"/>
      <c r="F132" s="50"/>
      <c r="G132" s="50"/>
      <c r="H132" s="50"/>
      <c r="I132" s="50"/>
      <c r="J132" s="50"/>
    </row>
    <row r="133" ht="12.75" customHeight="1">
      <c r="C133" s="2"/>
      <c r="D133" s="2"/>
      <c r="E133" s="50"/>
      <c r="F133" s="50"/>
      <c r="G133" s="50"/>
      <c r="H133" s="50"/>
      <c r="I133" s="50"/>
      <c r="J133" s="50"/>
    </row>
    <row r="134" ht="12.75" customHeight="1">
      <c r="C134" s="2"/>
      <c r="D134" s="2"/>
      <c r="E134" s="50"/>
      <c r="F134" s="50"/>
      <c r="G134" s="50"/>
      <c r="H134" s="50"/>
      <c r="I134" s="50"/>
      <c r="J134" s="50"/>
    </row>
    <row r="135" ht="12.75" customHeight="1">
      <c r="C135" s="2"/>
      <c r="D135" s="2"/>
      <c r="E135" s="50"/>
      <c r="F135" s="50"/>
      <c r="G135" s="50"/>
      <c r="H135" s="50"/>
      <c r="I135" s="50"/>
      <c r="J135" s="50"/>
    </row>
    <row r="136" ht="12.75" customHeight="1">
      <c r="C136" s="2"/>
      <c r="D136" s="2"/>
      <c r="E136" s="50"/>
      <c r="F136" s="50"/>
      <c r="G136" s="50"/>
      <c r="H136" s="50"/>
      <c r="I136" s="50"/>
      <c r="J136" s="50"/>
    </row>
    <row r="137" ht="12.75" customHeight="1">
      <c r="C137" s="2"/>
      <c r="D137" s="2"/>
      <c r="E137" s="50"/>
      <c r="F137" s="50"/>
      <c r="G137" s="50"/>
      <c r="H137" s="50"/>
      <c r="I137" s="50"/>
      <c r="J137" s="50"/>
    </row>
    <row r="138" ht="12.75" customHeight="1">
      <c r="C138" s="2"/>
      <c r="D138" s="2"/>
      <c r="E138" s="50"/>
      <c r="F138" s="50"/>
      <c r="G138" s="50"/>
      <c r="H138" s="50"/>
      <c r="I138" s="50"/>
      <c r="J138" s="50"/>
    </row>
    <row r="139" ht="12.75" customHeight="1">
      <c r="C139" s="2"/>
      <c r="D139" s="2"/>
      <c r="E139" s="50"/>
      <c r="F139" s="50"/>
      <c r="G139" s="50"/>
      <c r="H139" s="50"/>
      <c r="I139" s="50"/>
      <c r="J139" s="50"/>
    </row>
    <row r="140" ht="12.75" customHeight="1">
      <c r="C140" s="2"/>
      <c r="D140" s="2"/>
      <c r="E140" s="50"/>
      <c r="F140" s="50"/>
      <c r="G140" s="50"/>
      <c r="H140" s="50"/>
      <c r="I140" s="50"/>
      <c r="J140" s="50"/>
    </row>
    <row r="141" ht="12.75" customHeight="1">
      <c r="C141" s="2"/>
      <c r="D141" s="2"/>
      <c r="E141" s="50"/>
      <c r="F141" s="50"/>
      <c r="G141" s="50"/>
      <c r="H141" s="50"/>
      <c r="I141" s="50"/>
      <c r="J141" s="50"/>
    </row>
    <row r="142" ht="12.75" customHeight="1">
      <c r="C142" s="2"/>
      <c r="D142" s="2"/>
      <c r="E142" s="50"/>
      <c r="F142" s="50"/>
      <c r="G142" s="50"/>
      <c r="H142" s="50"/>
      <c r="I142" s="50"/>
      <c r="J142" s="50"/>
    </row>
    <row r="143" ht="12.75" customHeight="1">
      <c r="C143" s="2"/>
      <c r="D143" s="2"/>
      <c r="E143" s="50"/>
      <c r="F143" s="50"/>
      <c r="G143" s="50"/>
      <c r="H143" s="50"/>
      <c r="I143" s="50"/>
      <c r="J143" s="50"/>
    </row>
    <row r="144" ht="12.75" customHeight="1">
      <c r="C144" s="2"/>
      <c r="D144" s="2"/>
      <c r="E144" s="50"/>
      <c r="F144" s="50"/>
      <c r="G144" s="50"/>
      <c r="H144" s="50"/>
      <c r="I144" s="50"/>
      <c r="J144" s="50"/>
    </row>
    <row r="145" ht="12.75" customHeight="1">
      <c r="C145" s="2"/>
      <c r="D145" s="2"/>
      <c r="E145" s="50"/>
      <c r="F145" s="50"/>
      <c r="G145" s="50"/>
      <c r="H145" s="50"/>
      <c r="I145" s="50"/>
      <c r="J145" s="50"/>
    </row>
    <row r="146" ht="12.75" customHeight="1">
      <c r="C146" s="2"/>
      <c r="D146" s="2"/>
      <c r="E146" s="50"/>
      <c r="F146" s="50"/>
      <c r="G146" s="50"/>
      <c r="H146" s="50"/>
      <c r="I146" s="50"/>
      <c r="J146" s="50"/>
    </row>
    <row r="147" ht="12.75" customHeight="1">
      <c r="C147" s="2"/>
      <c r="D147" s="2"/>
      <c r="E147" s="50"/>
      <c r="F147" s="50"/>
      <c r="G147" s="50"/>
      <c r="H147" s="50"/>
      <c r="I147" s="50"/>
      <c r="J147" s="50"/>
    </row>
    <row r="148" ht="12.75" customHeight="1">
      <c r="C148" s="2"/>
      <c r="D148" s="2"/>
      <c r="E148" s="50"/>
      <c r="F148" s="50"/>
      <c r="G148" s="50"/>
      <c r="H148" s="50"/>
      <c r="I148" s="50"/>
      <c r="J148" s="50"/>
    </row>
    <row r="149" ht="12.75" customHeight="1">
      <c r="C149" s="2"/>
      <c r="D149" s="2"/>
      <c r="E149" s="50"/>
      <c r="F149" s="50"/>
      <c r="G149" s="50"/>
      <c r="H149" s="50"/>
      <c r="I149" s="50"/>
      <c r="J149" s="50"/>
    </row>
    <row r="150" ht="12.75" customHeight="1">
      <c r="C150" s="2"/>
      <c r="D150" s="2"/>
      <c r="E150" s="50"/>
      <c r="F150" s="50"/>
      <c r="G150" s="50"/>
      <c r="H150" s="50"/>
      <c r="I150" s="50"/>
      <c r="J150" s="50"/>
    </row>
    <row r="151" ht="12.75" customHeight="1">
      <c r="C151" s="2"/>
      <c r="D151" s="2"/>
      <c r="E151" s="50"/>
      <c r="F151" s="50"/>
      <c r="G151" s="50"/>
      <c r="H151" s="50"/>
      <c r="I151" s="50"/>
      <c r="J151" s="50"/>
    </row>
    <row r="152" ht="12.75" customHeight="1">
      <c r="C152" s="2"/>
      <c r="D152" s="2"/>
      <c r="E152" s="50"/>
      <c r="F152" s="50"/>
      <c r="G152" s="50"/>
      <c r="H152" s="50"/>
      <c r="I152" s="50"/>
      <c r="J152" s="50"/>
    </row>
    <row r="153" ht="12.75" customHeight="1">
      <c r="C153" s="2"/>
      <c r="D153" s="2"/>
      <c r="E153" s="50"/>
      <c r="F153" s="50"/>
      <c r="G153" s="50"/>
      <c r="H153" s="50"/>
      <c r="I153" s="50"/>
      <c r="J153" s="50"/>
    </row>
    <row r="154" ht="12.75" customHeight="1">
      <c r="C154" s="2"/>
      <c r="D154" s="2"/>
      <c r="E154" s="50"/>
      <c r="F154" s="50"/>
      <c r="G154" s="50"/>
      <c r="H154" s="50"/>
      <c r="I154" s="50"/>
      <c r="J154" s="50"/>
    </row>
    <row r="155" ht="12.75" customHeight="1">
      <c r="C155" s="2"/>
      <c r="D155" s="2"/>
      <c r="E155" s="50"/>
      <c r="F155" s="50"/>
      <c r="G155" s="50"/>
      <c r="H155" s="50"/>
      <c r="I155" s="50"/>
      <c r="J155" s="50"/>
    </row>
    <row r="156" ht="12.75" customHeight="1">
      <c r="C156" s="2"/>
      <c r="D156" s="2"/>
      <c r="E156" s="50"/>
      <c r="F156" s="50"/>
      <c r="G156" s="50"/>
      <c r="H156" s="50"/>
      <c r="I156" s="50"/>
      <c r="J156" s="50"/>
    </row>
    <row r="157" ht="12.75" customHeight="1">
      <c r="C157" s="2"/>
      <c r="D157" s="2"/>
      <c r="E157" s="50"/>
      <c r="F157" s="50"/>
      <c r="G157" s="50"/>
      <c r="H157" s="50"/>
      <c r="I157" s="50"/>
      <c r="J157" s="50"/>
    </row>
    <row r="158" ht="12.75" customHeight="1">
      <c r="C158" s="2"/>
      <c r="D158" s="2"/>
      <c r="E158" s="50"/>
      <c r="F158" s="50"/>
      <c r="G158" s="50"/>
      <c r="H158" s="50"/>
      <c r="I158" s="50"/>
      <c r="J158" s="50"/>
    </row>
    <row r="159" ht="12.75" customHeight="1">
      <c r="C159" s="2"/>
      <c r="D159" s="2"/>
      <c r="E159" s="50"/>
      <c r="F159" s="50"/>
      <c r="G159" s="50"/>
      <c r="H159" s="50"/>
      <c r="I159" s="50"/>
      <c r="J159" s="50"/>
    </row>
    <row r="160" ht="12.75" customHeight="1">
      <c r="C160" s="2"/>
      <c r="D160" s="2"/>
      <c r="E160" s="50"/>
      <c r="F160" s="50"/>
      <c r="G160" s="50"/>
      <c r="H160" s="50"/>
      <c r="I160" s="50"/>
      <c r="J160" s="50"/>
    </row>
    <row r="161" ht="12.75" customHeight="1">
      <c r="C161" s="2"/>
      <c r="D161" s="2"/>
      <c r="E161" s="50"/>
      <c r="F161" s="50"/>
      <c r="G161" s="50"/>
      <c r="H161" s="50"/>
      <c r="I161" s="50"/>
      <c r="J161" s="50"/>
    </row>
    <row r="162" ht="12.75" customHeight="1">
      <c r="C162" s="2"/>
      <c r="D162" s="2"/>
      <c r="E162" s="50"/>
      <c r="F162" s="50"/>
      <c r="G162" s="50"/>
      <c r="H162" s="50"/>
      <c r="I162" s="50"/>
      <c r="J162" s="50"/>
    </row>
    <row r="163" ht="12.75" customHeight="1">
      <c r="C163" s="2"/>
      <c r="D163" s="2"/>
      <c r="E163" s="50"/>
      <c r="F163" s="50"/>
      <c r="G163" s="50"/>
      <c r="H163" s="50"/>
      <c r="I163" s="50"/>
      <c r="J163" s="50"/>
    </row>
    <row r="164" ht="12.75" customHeight="1">
      <c r="C164" s="2"/>
      <c r="D164" s="2"/>
      <c r="E164" s="50"/>
      <c r="F164" s="50"/>
      <c r="G164" s="50"/>
      <c r="H164" s="50"/>
      <c r="I164" s="50"/>
      <c r="J164" s="50"/>
    </row>
    <row r="165" ht="12.75" customHeight="1">
      <c r="C165" s="2"/>
      <c r="D165" s="2"/>
      <c r="E165" s="50"/>
      <c r="F165" s="50"/>
      <c r="G165" s="50"/>
      <c r="H165" s="50"/>
      <c r="I165" s="50"/>
      <c r="J165" s="50"/>
    </row>
    <row r="166" ht="12.75" customHeight="1">
      <c r="C166" s="2"/>
      <c r="D166" s="2"/>
      <c r="E166" s="50"/>
      <c r="F166" s="50"/>
      <c r="G166" s="50"/>
      <c r="H166" s="50"/>
      <c r="I166" s="50"/>
      <c r="J166" s="50"/>
    </row>
    <row r="167" ht="12.75" customHeight="1">
      <c r="C167" s="2"/>
      <c r="D167" s="2"/>
      <c r="E167" s="50"/>
      <c r="F167" s="50"/>
      <c r="G167" s="50"/>
      <c r="H167" s="50"/>
      <c r="I167" s="50"/>
      <c r="J167" s="50"/>
    </row>
    <row r="168" ht="12.75" customHeight="1">
      <c r="C168" s="2"/>
      <c r="D168" s="2"/>
      <c r="E168" s="50"/>
      <c r="F168" s="50"/>
      <c r="G168" s="50"/>
      <c r="H168" s="50"/>
      <c r="I168" s="50"/>
      <c r="J168" s="50"/>
    </row>
    <row r="169" ht="12.75" customHeight="1">
      <c r="C169" s="2"/>
      <c r="D169" s="2"/>
      <c r="E169" s="50"/>
      <c r="F169" s="50"/>
      <c r="G169" s="50"/>
      <c r="H169" s="50"/>
      <c r="I169" s="50"/>
      <c r="J169" s="50"/>
    </row>
    <row r="170" ht="12.75" customHeight="1">
      <c r="C170" s="2"/>
      <c r="D170" s="2"/>
      <c r="E170" s="50"/>
      <c r="F170" s="50"/>
      <c r="G170" s="50"/>
      <c r="H170" s="50"/>
      <c r="I170" s="50"/>
      <c r="J170" s="50"/>
    </row>
    <row r="171" ht="12.75" customHeight="1">
      <c r="C171" s="2"/>
      <c r="D171" s="2"/>
      <c r="E171" s="50"/>
      <c r="F171" s="50"/>
      <c r="G171" s="50"/>
      <c r="H171" s="50"/>
      <c r="I171" s="50"/>
      <c r="J171" s="50"/>
    </row>
    <row r="172" ht="12.75" customHeight="1">
      <c r="C172" s="2"/>
      <c r="D172" s="2"/>
      <c r="E172" s="50"/>
      <c r="F172" s="50"/>
      <c r="G172" s="50"/>
      <c r="H172" s="50"/>
      <c r="I172" s="50"/>
      <c r="J172" s="50"/>
    </row>
    <row r="173" ht="12.75" customHeight="1">
      <c r="C173" s="2"/>
      <c r="D173" s="2"/>
      <c r="E173" s="50"/>
      <c r="F173" s="50"/>
      <c r="G173" s="50"/>
      <c r="H173" s="50"/>
      <c r="I173" s="50"/>
      <c r="J173" s="50"/>
    </row>
    <row r="174" ht="12.75" customHeight="1">
      <c r="C174" s="2"/>
      <c r="D174" s="2"/>
      <c r="E174" s="50"/>
      <c r="F174" s="50"/>
      <c r="G174" s="50"/>
      <c r="H174" s="50"/>
      <c r="I174" s="50"/>
      <c r="J174" s="50"/>
    </row>
    <row r="175" ht="12.75" customHeight="1">
      <c r="C175" s="2"/>
      <c r="D175" s="2"/>
      <c r="E175" s="50"/>
      <c r="F175" s="50"/>
      <c r="G175" s="50"/>
      <c r="H175" s="50"/>
      <c r="I175" s="50"/>
      <c r="J175" s="50"/>
    </row>
    <row r="176" ht="12.75" customHeight="1">
      <c r="C176" s="2"/>
      <c r="D176" s="2"/>
      <c r="E176" s="50"/>
      <c r="F176" s="50"/>
      <c r="G176" s="50"/>
      <c r="H176" s="50"/>
      <c r="I176" s="50"/>
      <c r="J176" s="50"/>
    </row>
    <row r="177" ht="12.75" customHeight="1">
      <c r="C177" s="2"/>
      <c r="D177" s="2"/>
      <c r="E177" s="50"/>
      <c r="F177" s="50"/>
      <c r="G177" s="50"/>
      <c r="H177" s="50"/>
      <c r="I177" s="50"/>
      <c r="J177" s="50"/>
    </row>
    <row r="178" ht="12.75" customHeight="1">
      <c r="C178" s="2"/>
      <c r="D178" s="2"/>
      <c r="E178" s="50"/>
      <c r="F178" s="50"/>
      <c r="G178" s="50"/>
      <c r="H178" s="50"/>
      <c r="I178" s="50"/>
      <c r="J178" s="50"/>
    </row>
    <row r="179" ht="12.75" customHeight="1">
      <c r="C179" s="2"/>
      <c r="D179" s="2"/>
      <c r="E179" s="50"/>
      <c r="F179" s="50"/>
      <c r="G179" s="50"/>
      <c r="H179" s="50"/>
      <c r="I179" s="50"/>
      <c r="J179" s="50"/>
    </row>
    <row r="180" ht="12.75" customHeight="1">
      <c r="C180" s="2"/>
      <c r="D180" s="2"/>
      <c r="E180" s="50"/>
      <c r="F180" s="50"/>
      <c r="G180" s="50"/>
      <c r="H180" s="50"/>
      <c r="I180" s="50"/>
      <c r="J180" s="50"/>
    </row>
    <row r="181" ht="12.75" customHeight="1">
      <c r="C181" s="2"/>
      <c r="D181" s="2"/>
      <c r="E181" s="50"/>
      <c r="F181" s="50"/>
      <c r="G181" s="50"/>
      <c r="H181" s="50"/>
      <c r="I181" s="50"/>
      <c r="J181" s="50"/>
    </row>
    <row r="182" ht="12.75" customHeight="1">
      <c r="C182" s="2"/>
      <c r="D182" s="2"/>
      <c r="E182" s="50"/>
      <c r="F182" s="50"/>
      <c r="G182" s="50"/>
      <c r="H182" s="50"/>
      <c r="I182" s="50"/>
      <c r="J182" s="50"/>
    </row>
    <row r="183" ht="12.75" customHeight="1">
      <c r="C183" s="2"/>
      <c r="D183" s="2"/>
      <c r="E183" s="50"/>
      <c r="F183" s="50"/>
      <c r="G183" s="50"/>
      <c r="H183" s="50"/>
      <c r="I183" s="50"/>
      <c r="J183" s="50"/>
    </row>
    <row r="184" ht="12.75" customHeight="1">
      <c r="C184" s="2"/>
      <c r="D184" s="2"/>
      <c r="E184" s="50"/>
      <c r="F184" s="50"/>
      <c r="G184" s="50"/>
      <c r="H184" s="50"/>
      <c r="I184" s="50"/>
      <c r="J184" s="50"/>
    </row>
    <row r="185" ht="12.75" customHeight="1">
      <c r="C185" s="2"/>
      <c r="D185" s="2"/>
      <c r="E185" s="50"/>
      <c r="F185" s="50"/>
      <c r="G185" s="50"/>
      <c r="H185" s="50"/>
      <c r="I185" s="50"/>
      <c r="J185" s="50"/>
    </row>
    <row r="186" ht="12.75" customHeight="1">
      <c r="C186" s="2"/>
      <c r="D186" s="2"/>
      <c r="E186" s="50"/>
      <c r="F186" s="50"/>
      <c r="G186" s="50"/>
      <c r="H186" s="50"/>
      <c r="I186" s="50"/>
      <c r="J186" s="50"/>
    </row>
    <row r="187" ht="12.75" customHeight="1">
      <c r="C187" s="2"/>
      <c r="D187" s="2"/>
      <c r="E187" s="50"/>
      <c r="F187" s="50"/>
      <c r="G187" s="50"/>
      <c r="H187" s="50"/>
      <c r="I187" s="50"/>
      <c r="J187" s="50"/>
    </row>
    <row r="188" ht="12.75" customHeight="1">
      <c r="C188" s="2"/>
      <c r="D188" s="2"/>
      <c r="E188" s="50"/>
      <c r="F188" s="50"/>
      <c r="G188" s="50"/>
      <c r="H188" s="50"/>
      <c r="I188" s="50"/>
      <c r="J188" s="50"/>
    </row>
    <row r="189" ht="12.75" customHeight="1">
      <c r="C189" s="2"/>
      <c r="D189" s="2"/>
      <c r="E189" s="50"/>
      <c r="F189" s="50"/>
      <c r="G189" s="50"/>
      <c r="H189" s="50"/>
      <c r="I189" s="50"/>
      <c r="J189" s="50"/>
    </row>
    <row r="190" ht="12.75" customHeight="1">
      <c r="C190" s="2"/>
      <c r="D190" s="2"/>
      <c r="E190" s="50"/>
      <c r="F190" s="50"/>
      <c r="G190" s="50"/>
      <c r="H190" s="50"/>
      <c r="I190" s="50"/>
      <c r="J190" s="50"/>
    </row>
    <row r="191" ht="12.75" customHeight="1">
      <c r="C191" s="2"/>
      <c r="D191" s="2"/>
      <c r="E191" s="50"/>
      <c r="F191" s="50"/>
      <c r="G191" s="50"/>
      <c r="H191" s="50"/>
      <c r="I191" s="50"/>
      <c r="J191" s="50"/>
    </row>
    <row r="192" ht="12.75" customHeight="1">
      <c r="C192" s="2"/>
      <c r="D192" s="2"/>
      <c r="E192" s="50"/>
      <c r="F192" s="50"/>
      <c r="G192" s="50"/>
      <c r="H192" s="50"/>
      <c r="I192" s="50"/>
      <c r="J192" s="50"/>
    </row>
    <row r="193" ht="12.75" customHeight="1">
      <c r="C193" s="2"/>
      <c r="D193" s="2"/>
      <c r="E193" s="50"/>
      <c r="F193" s="50"/>
      <c r="G193" s="50"/>
      <c r="H193" s="50"/>
      <c r="I193" s="50"/>
      <c r="J193" s="50"/>
    </row>
    <row r="194" ht="12.75" customHeight="1">
      <c r="C194" s="2"/>
      <c r="D194" s="2"/>
      <c r="E194" s="50"/>
      <c r="F194" s="50"/>
      <c r="G194" s="50"/>
      <c r="H194" s="50"/>
      <c r="I194" s="50"/>
      <c r="J194" s="50"/>
    </row>
    <row r="195" ht="12.75" customHeight="1">
      <c r="C195" s="2"/>
      <c r="D195" s="2"/>
      <c r="E195" s="50"/>
      <c r="F195" s="50"/>
      <c r="G195" s="50"/>
      <c r="H195" s="50"/>
      <c r="I195" s="50"/>
      <c r="J195" s="50"/>
    </row>
    <row r="196" ht="12.75" customHeight="1">
      <c r="C196" s="2"/>
      <c r="D196" s="2"/>
      <c r="E196" s="50"/>
      <c r="F196" s="50"/>
      <c r="G196" s="50"/>
      <c r="H196" s="50"/>
      <c r="I196" s="50"/>
      <c r="J196" s="50"/>
    </row>
    <row r="197" ht="12.75" customHeight="1">
      <c r="C197" s="2"/>
      <c r="D197" s="2"/>
      <c r="E197" s="50"/>
      <c r="F197" s="50"/>
      <c r="G197" s="50"/>
      <c r="H197" s="50"/>
      <c r="I197" s="50"/>
      <c r="J197" s="50"/>
    </row>
    <row r="198" ht="12.75" customHeight="1">
      <c r="C198" s="2"/>
      <c r="D198" s="2"/>
      <c r="E198" s="50"/>
      <c r="F198" s="50"/>
      <c r="G198" s="50"/>
      <c r="H198" s="50"/>
      <c r="I198" s="50"/>
      <c r="J198" s="50"/>
    </row>
    <row r="199" ht="12.75" customHeight="1">
      <c r="C199" s="2"/>
      <c r="D199" s="2"/>
      <c r="E199" s="50"/>
      <c r="F199" s="50"/>
      <c r="G199" s="50"/>
      <c r="H199" s="50"/>
      <c r="I199" s="50"/>
      <c r="J199" s="50"/>
    </row>
    <row r="200" ht="12.75" customHeight="1">
      <c r="C200" s="2"/>
      <c r="D200" s="2"/>
      <c r="E200" s="50"/>
      <c r="F200" s="50"/>
      <c r="G200" s="50"/>
      <c r="H200" s="50"/>
      <c r="I200" s="50"/>
      <c r="J200" s="50"/>
    </row>
    <row r="201" ht="12.75" customHeight="1">
      <c r="C201" s="2"/>
      <c r="D201" s="2"/>
      <c r="E201" s="50"/>
      <c r="F201" s="50"/>
      <c r="G201" s="50"/>
      <c r="H201" s="50"/>
      <c r="I201" s="50"/>
      <c r="J201" s="50"/>
    </row>
    <row r="202" ht="12.75" customHeight="1">
      <c r="C202" s="2"/>
      <c r="D202" s="2"/>
      <c r="E202" s="50"/>
      <c r="F202" s="50"/>
      <c r="G202" s="50"/>
      <c r="H202" s="50"/>
      <c r="I202" s="50"/>
      <c r="J202" s="50"/>
    </row>
    <row r="203" ht="12.75" customHeight="1">
      <c r="C203" s="2"/>
      <c r="D203" s="2"/>
      <c r="E203" s="50"/>
      <c r="F203" s="50"/>
      <c r="G203" s="50"/>
      <c r="H203" s="50"/>
      <c r="I203" s="50"/>
      <c r="J203" s="50"/>
    </row>
    <row r="204" ht="12.75" customHeight="1">
      <c r="C204" s="2"/>
      <c r="D204" s="2"/>
      <c r="E204" s="50"/>
      <c r="F204" s="50"/>
      <c r="G204" s="50"/>
      <c r="H204" s="50"/>
      <c r="I204" s="50"/>
      <c r="J204" s="50"/>
    </row>
    <row r="205" ht="12.75" customHeight="1">
      <c r="C205" s="2"/>
      <c r="D205" s="2"/>
      <c r="E205" s="50"/>
      <c r="F205" s="50"/>
      <c r="G205" s="50"/>
      <c r="H205" s="50"/>
      <c r="I205" s="50"/>
      <c r="J205" s="50"/>
    </row>
    <row r="206" ht="12.75" customHeight="1">
      <c r="C206" s="2"/>
      <c r="D206" s="2"/>
      <c r="E206" s="50"/>
      <c r="F206" s="50"/>
      <c r="G206" s="50"/>
      <c r="H206" s="50"/>
      <c r="I206" s="50"/>
      <c r="J206" s="50"/>
    </row>
    <row r="207" ht="12.75" customHeight="1">
      <c r="C207" s="2"/>
      <c r="D207" s="2"/>
      <c r="E207" s="50"/>
      <c r="F207" s="50"/>
      <c r="G207" s="50"/>
      <c r="H207" s="50"/>
      <c r="I207" s="50"/>
      <c r="J207" s="50"/>
    </row>
    <row r="208" ht="12.75" customHeight="1">
      <c r="C208" s="2"/>
      <c r="D208" s="2"/>
      <c r="E208" s="50"/>
      <c r="F208" s="50"/>
      <c r="G208" s="50"/>
      <c r="H208" s="50"/>
      <c r="I208" s="50"/>
      <c r="J208" s="50"/>
    </row>
    <row r="209" ht="12.75" customHeight="1">
      <c r="C209" s="2"/>
      <c r="D209" s="2"/>
      <c r="E209" s="50"/>
      <c r="F209" s="50"/>
      <c r="G209" s="50"/>
      <c r="H209" s="50"/>
      <c r="I209" s="50"/>
      <c r="J209" s="50"/>
    </row>
    <row r="210" ht="12.75" customHeight="1">
      <c r="C210" s="2"/>
      <c r="D210" s="2"/>
      <c r="E210" s="50"/>
      <c r="F210" s="50"/>
      <c r="G210" s="50"/>
      <c r="H210" s="50"/>
      <c r="I210" s="50"/>
      <c r="J210" s="50"/>
    </row>
    <row r="211" ht="12.75" customHeight="1">
      <c r="C211" s="2"/>
      <c r="D211" s="2"/>
      <c r="E211" s="50"/>
      <c r="F211" s="50"/>
      <c r="G211" s="50"/>
      <c r="H211" s="50"/>
      <c r="I211" s="50"/>
      <c r="J211" s="50"/>
    </row>
    <row r="212" ht="12.75" customHeight="1">
      <c r="C212" s="2"/>
      <c r="D212" s="2"/>
      <c r="E212" s="50"/>
      <c r="F212" s="50"/>
      <c r="G212" s="50"/>
      <c r="H212" s="50"/>
      <c r="I212" s="50"/>
      <c r="J212" s="50"/>
    </row>
    <row r="213" ht="12.75" customHeight="1">
      <c r="C213" s="2"/>
      <c r="D213" s="2"/>
      <c r="E213" s="50"/>
      <c r="F213" s="50"/>
      <c r="G213" s="50"/>
      <c r="H213" s="50"/>
      <c r="I213" s="50"/>
      <c r="J213" s="50"/>
    </row>
    <row r="214" ht="12.75" customHeight="1">
      <c r="C214" s="2"/>
      <c r="D214" s="2"/>
      <c r="E214" s="50"/>
      <c r="F214" s="50"/>
      <c r="G214" s="50"/>
      <c r="H214" s="50"/>
      <c r="I214" s="50"/>
      <c r="J214" s="50"/>
    </row>
    <row r="215" ht="12.75" customHeight="1">
      <c r="C215" s="2"/>
      <c r="D215" s="2"/>
      <c r="E215" s="50"/>
      <c r="F215" s="50"/>
      <c r="G215" s="50"/>
      <c r="H215" s="50"/>
      <c r="I215" s="50"/>
      <c r="J215" s="50"/>
    </row>
    <row r="216" ht="12.75" customHeight="1">
      <c r="C216" s="2"/>
      <c r="D216" s="2"/>
      <c r="E216" s="50"/>
      <c r="F216" s="50"/>
      <c r="G216" s="50"/>
      <c r="H216" s="50"/>
      <c r="I216" s="50"/>
      <c r="J216" s="50"/>
    </row>
    <row r="217" ht="12.75" customHeight="1">
      <c r="C217" s="2"/>
      <c r="D217" s="2"/>
      <c r="E217" s="50"/>
      <c r="F217" s="50"/>
      <c r="G217" s="50"/>
      <c r="H217" s="50"/>
      <c r="I217" s="50"/>
      <c r="J217" s="50"/>
    </row>
    <row r="218" ht="12.75" customHeight="1">
      <c r="C218" s="2"/>
      <c r="D218" s="2"/>
      <c r="E218" s="50"/>
      <c r="F218" s="50"/>
      <c r="G218" s="50"/>
      <c r="H218" s="50"/>
      <c r="I218" s="50"/>
      <c r="J218" s="50"/>
    </row>
    <row r="219" ht="12.75" customHeight="1">
      <c r="C219" s="2"/>
      <c r="D219" s="2"/>
      <c r="E219" s="50"/>
      <c r="F219" s="50"/>
      <c r="G219" s="50"/>
      <c r="H219" s="50"/>
      <c r="I219" s="50"/>
      <c r="J219" s="50"/>
    </row>
    <row r="220" ht="12.75" customHeight="1">
      <c r="C220" s="2"/>
      <c r="D220" s="2"/>
      <c r="E220" s="50"/>
      <c r="F220" s="50"/>
      <c r="G220" s="50"/>
      <c r="H220" s="50"/>
      <c r="I220" s="50"/>
      <c r="J220" s="50"/>
    </row>
    <row r="221" ht="12.75" customHeight="1">
      <c r="C221" s="2"/>
      <c r="D221" s="2"/>
      <c r="E221" s="50"/>
      <c r="F221" s="50"/>
      <c r="G221" s="50"/>
      <c r="H221" s="50"/>
      <c r="I221" s="50"/>
      <c r="J221" s="50"/>
    </row>
    <row r="222" ht="12.75" customHeight="1">
      <c r="C222" s="2"/>
      <c r="D222" s="2"/>
      <c r="E222" s="50"/>
      <c r="F222" s="50"/>
      <c r="G222" s="50"/>
      <c r="H222" s="50"/>
      <c r="I222" s="50"/>
      <c r="J222" s="50"/>
    </row>
    <row r="223" ht="12.75" customHeight="1">
      <c r="C223" s="2"/>
      <c r="D223" s="2"/>
      <c r="E223" s="50"/>
      <c r="F223" s="50"/>
      <c r="G223" s="50"/>
      <c r="H223" s="50"/>
      <c r="I223" s="50"/>
      <c r="J223" s="50"/>
    </row>
    <row r="224" ht="12.75" customHeight="1">
      <c r="C224" s="2"/>
      <c r="D224" s="2"/>
      <c r="E224" s="50"/>
      <c r="F224" s="50"/>
      <c r="G224" s="50"/>
      <c r="H224" s="50"/>
      <c r="I224" s="50"/>
      <c r="J224" s="50"/>
    </row>
    <row r="225" ht="12.75" customHeight="1">
      <c r="C225" s="2"/>
      <c r="D225" s="2"/>
      <c r="E225" s="50"/>
      <c r="F225" s="50"/>
      <c r="G225" s="50"/>
      <c r="H225" s="50"/>
      <c r="I225" s="50"/>
      <c r="J225" s="50"/>
    </row>
    <row r="226" ht="12.75" customHeight="1">
      <c r="C226" s="2"/>
      <c r="D226" s="2"/>
      <c r="E226" s="50"/>
      <c r="F226" s="50"/>
      <c r="G226" s="50"/>
      <c r="H226" s="50"/>
      <c r="I226" s="50"/>
      <c r="J226" s="50"/>
    </row>
    <row r="227" ht="12.75" customHeight="1">
      <c r="C227" s="2"/>
      <c r="D227" s="2"/>
      <c r="E227" s="50"/>
      <c r="F227" s="50"/>
      <c r="G227" s="50"/>
      <c r="H227" s="50"/>
      <c r="I227" s="50"/>
      <c r="J227" s="50"/>
    </row>
    <row r="228" ht="12.75" customHeight="1">
      <c r="C228" s="2"/>
      <c r="D228" s="2"/>
      <c r="E228" s="50"/>
      <c r="F228" s="50"/>
      <c r="G228" s="50"/>
      <c r="H228" s="50"/>
      <c r="I228" s="50"/>
      <c r="J228" s="50"/>
    </row>
    <row r="229" ht="12.75" customHeight="1">
      <c r="C229" s="2"/>
      <c r="D229" s="2"/>
      <c r="E229" s="50"/>
      <c r="F229" s="50"/>
      <c r="G229" s="50"/>
      <c r="H229" s="50"/>
      <c r="I229" s="50"/>
      <c r="J229" s="50"/>
    </row>
    <row r="230" ht="12.75" customHeight="1">
      <c r="C230" s="2"/>
      <c r="D230" s="2"/>
      <c r="E230" s="50"/>
      <c r="F230" s="50"/>
      <c r="G230" s="50"/>
      <c r="H230" s="50"/>
      <c r="I230" s="50"/>
      <c r="J230" s="50"/>
    </row>
    <row r="231" ht="12.75" customHeight="1">
      <c r="C231" s="2"/>
      <c r="D231" s="2"/>
      <c r="E231" s="50"/>
      <c r="F231" s="50"/>
      <c r="G231" s="50"/>
      <c r="H231" s="50"/>
      <c r="I231" s="50"/>
      <c r="J231" s="50"/>
    </row>
    <row r="232" ht="12.75" customHeight="1">
      <c r="C232" s="2"/>
      <c r="D232" s="2"/>
      <c r="E232" s="50"/>
      <c r="F232" s="50"/>
      <c r="G232" s="50"/>
      <c r="H232" s="50"/>
      <c r="I232" s="50"/>
      <c r="J232" s="50"/>
    </row>
    <row r="233" ht="12.75" customHeight="1">
      <c r="C233" s="2"/>
      <c r="D233" s="2"/>
      <c r="E233" s="50"/>
      <c r="F233" s="50"/>
      <c r="G233" s="50"/>
      <c r="H233" s="50"/>
      <c r="I233" s="50"/>
      <c r="J233" s="50"/>
    </row>
    <row r="234" ht="12.75" customHeight="1">
      <c r="C234" s="2"/>
      <c r="D234" s="2"/>
      <c r="E234" s="50"/>
      <c r="F234" s="50"/>
      <c r="G234" s="50"/>
      <c r="H234" s="50"/>
      <c r="I234" s="50"/>
      <c r="J234" s="50"/>
    </row>
    <row r="235" ht="12.75" customHeight="1">
      <c r="C235" s="2"/>
      <c r="D235" s="2"/>
      <c r="E235" s="50"/>
      <c r="F235" s="50"/>
      <c r="G235" s="50"/>
      <c r="H235" s="50"/>
      <c r="I235" s="50"/>
      <c r="J235" s="50"/>
    </row>
    <row r="236" ht="12.75" customHeight="1">
      <c r="C236" s="2"/>
      <c r="D236" s="2"/>
      <c r="E236" s="50"/>
      <c r="F236" s="50"/>
      <c r="G236" s="50"/>
      <c r="H236" s="50"/>
      <c r="I236" s="50"/>
      <c r="J236" s="50"/>
    </row>
    <row r="237" ht="12.75" customHeight="1">
      <c r="C237" s="2"/>
      <c r="D237" s="2"/>
      <c r="E237" s="50"/>
      <c r="F237" s="50"/>
      <c r="G237" s="50"/>
      <c r="H237" s="50"/>
      <c r="I237" s="50"/>
      <c r="J237" s="50"/>
    </row>
    <row r="238" ht="12.75" customHeight="1">
      <c r="C238" s="2"/>
      <c r="D238" s="2"/>
      <c r="E238" s="50"/>
      <c r="F238" s="50"/>
      <c r="G238" s="50"/>
      <c r="H238" s="50"/>
      <c r="I238" s="50"/>
      <c r="J238" s="50"/>
    </row>
    <row r="239" ht="12.75" customHeight="1">
      <c r="C239" s="2"/>
      <c r="D239" s="2"/>
      <c r="E239" s="50"/>
      <c r="F239" s="50"/>
      <c r="G239" s="50"/>
      <c r="H239" s="50"/>
      <c r="I239" s="50"/>
      <c r="J239" s="50"/>
    </row>
    <row r="240" ht="12.75" customHeight="1">
      <c r="C240" s="2"/>
      <c r="D240" s="2"/>
      <c r="E240" s="50"/>
      <c r="F240" s="50"/>
      <c r="G240" s="50"/>
      <c r="H240" s="50"/>
      <c r="I240" s="50"/>
      <c r="J240" s="50"/>
    </row>
    <row r="241" ht="12.75" customHeight="1">
      <c r="C241" s="2"/>
      <c r="D241" s="2"/>
      <c r="E241" s="50"/>
      <c r="F241" s="50"/>
      <c r="G241" s="50"/>
      <c r="H241" s="50"/>
      <c r="I241" s="50"/>
      <c r="J241" s="50"/>
    </row>
    <row r="242" ht="12.75" customHeight="1">
      <c r="C242" s="2"/>
      <c r="D242" s="2"/>
      <c r="E242" s="50"/>
      <c r="F242" s="50"/>
      <c r="G242" s="50"/>
      <c r="H242" s="50"/>
      <c r="I242" s="50"/>
      <c r="J242" s="50"/>
    </row>
    <row r="243" ht="12.75" customHeight="1">
      <c r="C243" s="2"/>
      <c r="D243" s="2"/>
      <c r="E243" s="50"/>
      <c r="F243" s="50"/>
      <c r="G243" s="50"/>
      <c r="H243" s="50"/>
      <c r="I243" s="50"/>
      <c r="J243" s="50"/>
    </row>
    <row r="244" ht="12.75" customHeight="1">
      <c r="C244" s="2"/>
      <c r="D244" s="2"/>
      <c r="E244" s="50"/>
      <c r="F244" s="50"/>
      <c r="G244" s="50"/>
      <c r="H244" s="50"/>
      <c r="I244" s="50"/>
      <c r="J244" s="50"/>
    </row>
    <row r="245" ht="12.75" customHeight="1">
      <c r="C245" s="2"/>
      <c r="D245" s="2"/>
      <c r="E245" s="50"/>
      <c r="F245" s="50"/>
      <c r="G245" s="50"/>
      <c r="H245" s="50"/>
      <c r="I245" s="50"/>
      <c r="J245" s="50"/>
    </row>
    <row r="246" ht="12.75" customHeight="1">
      <c r="C246" s="2"/>
      <c r="D246" s="2"/>
      <c r="E246" s="50"/>
      <c r="F246" s="50"/>
      <c r="G246" s="50"/>
      <c r="H246" s="50"/>
      <c r="I246" s="50"/>
      <c r="J246" s="50"/>
    </row>
    <row r="247" ht="12.75" customHeight="1">
      <c r="C247" s="2"/>
      <c r="D247" s="2"/>
      <c r="E247" s="50"/>
      <c r="F247" s="50"/>
      <c r="G247" s="50"/>
      <c r="H247" s="50"/>
      <c r="I247" s="50"/>
      <c r="J247" s="50"/>
    </row>
    <row r="248" ht="12.75" customHeight="1">
      <c r="C248" s="2"/>
      <c r="D248" s="2"/>
      <c r="E248" s="50"/>
      <c r="F248" s="50"/>
      <c r="G248" s="50"/>
      <c r="H248" s="50"/>
      <c r="I248" s="50"/>
      <c r="J248" s="50"/>
    </row>
    <row r="249" ht="12.75" customHeight="1">
      <c r="C249" s="2"/>
      <c r="D249" s="2"/>
      <c r="E249" s="50"/>
      <c r="F249" s="50"/>
      <c r="G249" s="50"/>
      <c r="H249" s="50"/>
      <c r="I249" s="50"/>
      <c r="J249" s="50"/>
    </row>
    <row r="250" ht="12.75" customHeight="1">
      <c r="C250" s="2"/>
      <c r="D250" s="2"/>
      <c r="E250" s="50"/>
      <c r="F250" s="50"/>
      <c r="G250" s="50"/>
      <c r="H250" s="50"/>
      <c r="I250" s="50"/>
      <c r="J250" s="50"/>
    </row>
    <row r="251" ht="12.75" customHeight="1">
      <c r="C251" s="2"/>
      <c r="D251" s="2"/>
      <c r="E251" s="50"/>
      <c r="F251" s="50"/>
      <c r="G251" s="50"/>
      <c r="H251" s="50"/>
      <c r="I251" s="50"/>
      <c r="J251" s="50"/>
    </row>
    <row r="252" ht="12.75" customHeight="1">
      <c r="C252" s="2"/>
      <c r="D252" s="2"/>
      <c r="E252" s="50"/>
      <c r="F252" s="50"/>
      <c r="G252" s="50"/>
      <c r="H252" s="50"/>
      <c r="I252" s="50"/>
      <c r="J252" s="50"/>
    </row>
    <row r="253" ht="12.75" customHeight="1">
      <c r="C253" s="2"/>
      <c r="D253" s="2"/>
      <c r="E253" s="50"/>
      <c r="F253" s="50"/>
      <c r="G253" s="50"/>
      <c r="H253" s="50"/>
      <c r="I253" s="50"/>
      <c r="J253" s="50"/>
    </row>
    <row r="254" ht="12.75" customHeight="1">
      <c r="C254" s="2"/>
      <c r="D254" s="2"/>
      <c r="E254" s="50"/>
      <c r="F254" s="50"/>
      <c r="G254" s="50"/>
      <c r="H254" s="50"/>
      <c r="I254" s="50"/>
      <c r="J254" s="50"/>
    </row>
    <row r="255" ht="12.75" customHeight="1">
      <c r="C255" s="2"/>
      <c r="D255" s="2"/>
      <c r="E255" s="50"/>
      <c r="F255" s="50"/>
      <c r="G255" s="50"/>
      <c r="H255" s="50"/>
      <c r="I255" s="50"/>
      <c r="J255" s="50"/>
    </row>
    <row r="256" ht="12.75" customHeight="1">
      <c r="C256" s="2"/>
      <c r="D256" s="2"/>
      <c r="E256" s="50"/>
      <c r="F256" s="50"/>
      <c r="G256" s="50"/>
      <c r="H256" s="50"/>
      <c r="I256" s="50"/>
      <c r="J256" s="50"/>
    </row>
    <row r="257" ht="12.75" customHeight="1">
      <c r="C257" s="2"/>
      <c r="D257" s="2"/>
      <c r="E257" s="50"/>
      <c r="F257" s="50"/>
      <c r="G257" s="50"/>
      <c r="H257" s="50"/>
      <c r="I257" s="50"/>
      <c r="J257" s="50"/>
    </row>
    <row r="258" ht="12.75" customHeight="1">
      <c r="C258" s="2"/>
      <c r="D258" s="2"/>
      <c r="E258" s="50"/>
      <c r="F258" s="50"/>
      <c r="G258" s="50"/>
      <c r="H258" s="50"/>
      <c r="I258" s="50"/>
      <c r="J258" s="50"/>
    </row>
    <row r="259" ht="12.75" customHeight="1">
      <c r="C259" s="2"/>
      <c r="D259" s="2"/>
      <c r="E259" s="50"/>
      <c r="F259" s="50"/>
      <c r="G259" s="50"/>
      <c r="H259" s="50"/>
      <c r="I259" s="50"/>
      <c r="J259" s="50"/>
    </row>
    <row r="260" ht="12.75" customHeight="1">
      <c r="C260" s="2"/>
      <c r="D260" s="2"/>
      <c r="E260" s="50"/>
      <c r="F260" s="50"/>
      <c r="G260" s="50"/>
      <c r="H260" s="50"/>
      <c r="I260" s="50"/>
      <c r="J260" s="50"/>
    </row>
    <row r="261" ht="12.75" customHeight="1">
      <c r="C261" s="2"/>
      <c r="D261" s="2"/>
      <c r="E261" s="50"/>
      <c r="F261" s="50"/>
      <c r="G261" s="50"/>
      <c r="H261" s="50"/>
      <c r="I261" s="50"/>
      <c r="J261" s="50"/>
    </row>
    <row r="262" ht="12.75" customHeight="1">
      <c r="C262" s="2"/>
      <c r="D262" s="2"/>
      <c r="E262" s="50"/>
      <c r="F262" s="50"/>
      <c r="G262" s="50"/>
      <c r="H262" s="50"/>
      <c r="I262" s="50"/>
      <c r="J262" s="50"/>
    </row>
    <row r="263" ht="12.75" customHeight="1">
      <c r="C263" s="2"/>
      <c r="D263" s="2"/>
      <c r="E263" s="50"/>
      <c r="F263" s="50"/>
      <c r="G263" s="50"/>
      <c r="H263" s="50"/>
      <c r="I263" s="50"/>
      <c r="J263" s="50"/>
    </row>
    <row r="264" ht="12.75" customHeight="1">
      <c r="C264" s="2"/>
      <c r="D264" s="2"/>
      <c r="E264" s="50"/>
      <c r="F264" s="50"/>
      <c r="G264" s="50"/>
      <c r="H264" s="50"/>
      <c r="I264" s="50"/>
      <c r="J264" s="50"/>
    </row>
    <row r="265" ht="12.75" customHeight="1">
      <c r="C265" s="2"/>
      <c r="D265" s="2"/>
      <c r="E265" s="50"/>
      <c r="F265" s="50"/>
      <c r="G265" s="50"/>
      <c r="H265" s="50"/>
      <c r="I265" s="50"/>
      <c r="J265" s="50"/>
    </row>
    <row r="266" ht="12.75" customHeight="1">
      <c r="C266" s="2"/>
      <c r="D266" s="2"/>
      <c r="E266" s="50"/>
      <c r="F266" s="50"/>
      <c r="G266" s="50"/>
      <c r="H266" s="50"/>
      <c r="I266" s="50"/>
      <c r="J266" s="50"/>
    </row>
    <row r="267" ht="12.75" customHeight="1">
      <c r="C267" s="2"/>
      <c r="D267" s="2"/>
      <c r="E267" s="50"/>
      <c r="F267" s="50"/>
      <c r="G267" s="50"/>
      <c r="H267" s="50"/>
      <c r="I267" s="50"/>
      <c r="J267" s="50"/>
    </row>
    <row r="268" ht="12.75" customHeight="1">
      <c r="C268" s="2"/>
      <c r="D268" s="2"/>
      <c r="E268" s="50"/>
      <c r="F268" s="50"/>
      <c r="G268" s="50"/>
      <c r="H268" s="50"/>
      <c r="I268" s="50"/>
      <c r="J268" s="50"/>
    </row>
    <row r="269" ht="12.75" customHeight="1">
      <c r="C269" s="2"/>
      <c r="D269" s="2"/>
      <c r="E269" s="50"/>
      <c r="F269" s="50"/>
      <c r="G269" s="50"/>
      <c r="H269" s="50"/>
      <c r="I269" s="50"/>
      <c r="J269" s="50"/>
    </row>
    <row r="270" ht="12.75" customHeight="1">
      <c r="C270" s="2"/>
      <c r="D270" s="2"/>
      <c r="E270" s="50"/>
      <c r="F270" s="50"/>
      <c r="G270" s="50"/>
      <c r="H270" s="50"/>
      <c r="I270" s="50"/>
      <c r="J270" s="50"/>
    </row>
    <row r="271" ht="12.75" customHeight="1">
      <c r="C271" s="2"/>
      <c r="D271" s="2"/>
      <c r="E271" s="50"/>
      <c r="F271" s="50"/>
      <c r="G271" s="50"/>
      <c r="H271" s="50"/>
      <c r="I271" s="50"/>
      <c r="J271" s="50"/>
    </row>
    <row r="272" ht="12.75" customHeight="1">
      <c r="C272" s="2"/>
      <c r="D272" s="2"/>
      <c r="E272" s="50"/>
      <c r="F272" s="50"/>
      <c r="G272" s="50"/>
      <c r="H272" s="50"/>
      <c r="I272" s="50"/>
      <c r="J272" s="50"/>
    </row>
    <row r="273" ht="12.75" customHeight="1">
      <c r="C273" s="2"/>
      <c r="D273" s="2"/>
      <c r="E273" s="50"/>
      <c r="F273" s="50"/>
      <c r="G273" s="50"/>
      <c r="H273" s="50"/>
      <c r="I273" s="50"/>
      <c r="J273" s="50"/>
    </row>
    <row r="274" ht="12.75" customHeight="1">
      <c r="C274" s="2"/>
      <c r="D274" s="2"/>
      <c r="E274" s="50"/>
      <c r="F274" s="50"/>
      <c r="G274" s="50"/>
      <c r="H274" s="50"/>
      <c r="I274" s="50"/>
      <c r="J274" s="50"/>
    </row>
    <row r="275" ht="12.75" customHeight="1">
      <c r="C275" s="2"/>
      <c r="D275" s="2"/>
      <c r="E275" s="50"/>
      <c r="F275" s="50"/>
      <c r="G275" s="50"/>
      <c r="H275" s="50"/>
      <c r="I275" s="50"/>
      <c r="J275" s="50"/>
    </row>
    <row r="276" ht="12.75" customHeight="1">
      <c r="C276" s="2"/>
      <c r="D276" s="2"/>
      <c r="E276" s="50"/>
      <c r="F276" s="50"/>
      <c r="G276" s="50"/>
      <c r="H276" s="50"/>
      <c r="I276" s="50"/>
      <c r="J276" s="50"/>
    </row>
    <row r="277" ht="12.75" customHeight="1">
      <c r="C277" s="2"/>
      <c r="D277" s="2"/>
      <c r="E277" s="50"/>
      <c r="F277" s="50"/>
      <c r="G277" s="50"/>
      <c r="H277" s="50"/>
      <c r="I277" s="50"/>
      <c r="J277" s="50"/>
    </row>
    <row r="278" ht="12.75" customHeight="1">
      <c r="C278" s="2"/>
      <c r="D278" s="2"/>
      <c r="E278" s="50"/>
      <c r="F278" s="50"/>
      <c r="G278" s="50"/>
      <c r="H278" s="50"/>
      <c r="I278" s="50"/>
      <c r="J278" s="50"/>
    </row>
    <row r="279" ht="12.75" customHeight="1">
      <c r="C279" s="2"/>
      <c r="D279" s="2"/>
      <c r="E279" s="50"/>
      <c r="F279" s="50"/>
      <c r="G279" s="50"/>
      <c r="H279" s="50"/>
      <c r="I279" s="50"/>
      <c r="J279" s="50"/>
    </row>
    <row r="280" ht="12.75" customHeight="1">
      <c r="C280" s="2"/>
      <c r="D280" s="2"/>
      <c r="E280" s="50"/>
      <c r="F280" s="50"/>
      <c r="G280" s="50"/>
      <c r="H280" s="50"/>
      <c r="I280" s="50"/>
      <c r="J280" s="50"/>
    </row>
    <row r="281" ht="12.75" customHeight="1">
      <c r="C281" s="2"/>
      <c r="D281" s="2"/>
      <c r="E281" s="50"/>
      <c r="F281" s="50"/>
      <c r="G281" s="50"/>
      <c r="H281" s="50"/>
      <c r="I281" s="50"/>
      <c r="J281" s="50"/>
    </row>
    <row r="282" ht="12.75" customHeight="1">
      <c r="C282" s="2"/>
      <c r="D282" s="2"/>
      <c r="E282" s="50"/>
      <c r="F282" s="50"/>
      <c r="G282" s="50"/>
      <c r="H282" s="50"/>
      <c r="I282" s="50"/>
      <c r="J282" s="50"/>
    </row>
    <row r="283" ht="12.75" customHeight="1">
      <c r="C283" s="2"/>
      <c r="D283" s="2"/>
      <c r="E283" s="50"/>
      <c r="F283" s="50"/>
      <c r="G283" s="50"/>
      <c r="H283" s="50"/>
      <c r="I283" s="50"/>
      <c r="J283" s="50"/>
    </row>
    <row r="284" ht="12.75" customHeight="1">
      <c r="C284" s="2"/>
      <c r="D284" s="2"/>
      <c r="E284" s="50"/>
      <c r="F284" s="50"/>
      <c r="G284" s="50"/>
      <c r="H284" s="50"/>
      <c r="I284" s="50"/>
      <c r="J284" s="50"/>
    </row>
    <row r="285" ht="12.75" customHeight="1">
      <c r="C285" s="2"/>
      <c r="D285" s="2"/>
      <c r="E285" s="50"/>
      <c r="F285" s="50"/>
      <c r="G285" s="50"/>
      <c r="H285" s="50"/>
      <c r="I285" s="50"/>
      <c r="J285" s="50"/>
    </row>
    <row r="286" ht="12.75" customHeight="1">
      <c r="C286" s="2"/>
      <c r="D286" s="2"/>
      <c r="E286" s="50"/>
      <c r="F286" s="50"/>
      <c r="G286" s="50"/>
      <c r="H286" s="50"/>
      <c r="I286" s="50"/>
      <c r="J286" s="50"/>
    </row>
    <row r="287" ht="12.75" customHeight="1">
      <c r="C287" s="2"/>
      <c r="D287" s="2"/>
      <c r="E287" s="50"/>
      <c r="F287" s="50"/>
      <c r="G287" s="50"/>
      <c r="H287" s="50"/>
      <c r="I287" s="50"/>
      <c r="J287" s="50"/>
    </row>
    <row r="288" ht="12.75" customHeight="1">
      <c r="C288" s="2"/>
      <c r="D288" s="2"/>
      <c r="E288" s="50"/>
      <c r="F288" s="50"/>
      <c r="G288" s="50"/>
      <c r="H288" s="50"/>
      <c r="I288" s="50"/>
      <c r="J288" s="50"/>
    </row>
    <row r="289" ht="12.75" customHeight="1">
      <c r="C289" s="2"/>
      <c r="D289" s="2"/>
      <c r="E289" s="50"/>
      <c r="F289" s="50"/>
      <c r="G289" s="50"/>
      <c r="H289" s="50"/>
      <c r="I289" s="50"/>
      <c r="J289" s="50"/>
    </row>
    <row r="290" ht="12.75" customHeight="1">
      <c r="C290" s="2"/>
      <c r="D290" s="2"/>
      <c r="E290" s="50"/>
      <c r="F290" s="50"/>
      <c r="G290" s="50"/>
      <c r="H290" s="50"/>
      <c r="I290" s="50"/>
      <c r="J290" s="50"/>
    </row>
    <row r="291" ht="12.75" customHeight="1">
      <c r="C291" s="2"/>
      <c r="D291" s="2"/>
      <c r="E291" s="50"/>
      <c r="F291" s="50"/>
      <c r="G291" s="50"/>
      <c r="H291" s="50"/>
      <c r="I291" s="50"/>
      <c r="J291" s="50"/>
    </row>
    <row r="292" ht="12.75" customHeight="1">
      <c r="C292" s="2"/>
      <c r="D292" s="2"/>
      <c r="E292" s="50"/>
      <c r="F292" s="50"/>
      <c r="G292" s="50"/>
      <c r="H292" s="50"/>
      <c r="I292" s="50"/>
      <c r="J292" s="50"/>
    </row>
    <row r="293" ht="12.75" customHeight="1">
      <c r="C293" s="2"/>
      <c r="D293" s="2"/>
      <c r="E293" s="50"/>
      <c r="F293" s="50"/>
      <c r="G293" s="50"/>
      <c r="H293" s="50"/>
      <c r="I293" s="50"/>
      <c r="J293" s="50"/>
    </row>
    <row r="294" ht="12.75" customHeight="1">
      <c r="C294" s="2"/>
      <c r="D294" s="2"/>
      <c r="E294" s="50"/>
      <c r="F294" s="50"/>
      <c r="G294" s="50"/>
      <c r="H294" s="50"/>
      <c r="I294" s="50"/>
      <c r="J294" s="50"/>
    </row>
    <row r="295" ht="12.75" customHeight="1">
      <c r="C295" s="2"/>
      <c r="D295" s="2"/>
      <c r="E295" s="50"/>
      <c r="F295" s="50"/>
      <c r="G295" s="50"/>
      <c r="H295" s="50"/>
      <c r="I295" s="50"/>
      <c r="J295" s="50"/>
    </row>
    <row r="296" ht="12.75" customHeight="1">
      <c r="C296" s="2"/>
      <c r="D296" s="2"/>
      <c r="E296" s="50"/>
      <c r="F296" s="50"/>
      <c r="G296" s="50"/>
      <c r="H296" s="50"/>
      <c r="I296" s="50"/>
      <c r="J296" s="50"/>
    </row>
    <row r="297" ht="12.75" customHeight="1">
      <c r="C297" s="2"/>
      <c r="D297" s="2"/>
      <c r="E297" s="50"/>
      <c r="F297" s="50"/>
      <c r="G297" s="50"/>
      <c r="H297" s="50"/>
      <c r="I297" s="50"/>
      <c r="J297" s="50"/>
    </row>
    <row r="298" ht="12.75" customHeight="1">
      <c r="C298" s="2"/>
      <c r="D298" s="2"/>
      <c r="E298" s="50"/>
      <c r="F298" s="50"/>
      <c r="G298" s="50"/>
      <c r="H298" s="50"/>
      <c r="I298" s="50"/>
      <c r="J298" s="50"/>
    </row>
    <row r="299" ht="12.75" customHeight="1">
      <c r="C299" s="2"/>
      <c r="D299" s="2"/>
      <c r="E299" s="50"/>
      <c r="F299" s="50"/>
      <c r="G299" s="50"/>
      <c r="H299" s="50"/>
      <c r="I299" s="50"/>
      <c r="J299" s="50"/>
    </row>
    <row r="300" ht="12.75" customHeight="1">
      <c r="C300" s="2"/>
      <c r="D300" s="2"/>
      <c r="E300" s="50"/>
      <c r="F300" s="50"/>
      <c r="G300" s="50"/>
      <c r="H300" s="50"/>
      <c r="I300" s="50"/>
      <c r="J300" s="50"/>
    </row>
    <row r="301" ht="12.75" customHeight="1">
      <c r="C301" s="2"/>
      <c r="D301" s="2"/>
      <c r="E301" s="50"/>
      <c r="F301" s="50"/>
      <c r="G301" s="50"/>
      <c r="H301" s="50"/>
      <c r="I301" s="50"/>
      <c r="J301" s="50"/>
    </row>
    <row r="302" ht="12.75" customHeight="1">
      <c r="C302" s="2"/>
      <c r="D302" s="2"/>
      <c r="E302" s="50"/>
      <c r="F302" s="50"/>
      <c r="G302" s="50"/>
      <c r="H302" s="50"/>
      <c r="I302" s="50"/>
      <c r="J302" s="50"/>
    </row>
    <row r="303" ht="12.75" customHeight="1">
      <c r="C303" s="2"/>
      <c r="D303" s="2"/>
      <c r="E303" s="50"/>
      <c r="F303" s="50"/>
      <c r="G303" s="50"/>
      <c r="H303" s="50"/>
      <c r="I303" s="50"/>
      <c r="J303" s="50"/>
    </row>
    <row r="304" ht="12.75" customHeight="1">
      <c r="C304" s="2"/>
      <c r="D304" s="2"/>
      <c r="E304" s="50"/>
      <c r="F304" s="50"/>
      <c r="G304" s="50"/>
      <c r="H304" s="50"/>
      <c r="I304" s="50"/>
      <c r="J304" s="50"/>
    </row>
    <row r="305" ht="12.75" customHeight="1">
      <c r="C305" s="2"/>
      <c r="D305" s="2"/>
      <c r="E305" s="50"/>
      <c r="F305" s="50"/>
      <c r="G305" s="50"/>
      <c r="H305" s="50"/>
      <c r="I305" s="50"/>
      <c r="J305" s="50"/>
    </row>
    <row r="306" ht="12.75" customHeight="1">
      <c r="C306" s="2"/>
      <c r="D306" s="2"/>
      <c r="E306" s="50"/>
      <c r="F306" s="50"/>
      <c r="G306" s="50"/>
      <c r="H306" s="50"/>
      <c r="I306" s="50"/>
      <c r="J306" s="50"/>
    </row>
    <row r="307" ht="12.75" customHeight="1">
      <c r="C307" s="2"/>
      <c r="D307" s="2"/>
      <c r="E307" s="50"/>
      <c r="F307" s="50"/>
      <c r="G307" s="50"/>
      <c r="H307" s="50"/>
      <c r="I307" s="50"/>
      <c r="J307" s="50"/>
    </row>
    <row r="308" ht="12.75" customHeight="1">
      <c r="C308" s="2"/>
      <c r="D308" s="2"/>
      <c r="E308" s="50"/>
      <c r="F308" s="50"/>
      <c r="G308" s="50"/>
      <c r="H308" s="50"/>
      <c r="I308" s="50"/>
      <c r="J308" s="50"/>
    </row>
    <row r="309" ht="12.75" customHeight="1">
      <c r="C309" s="2"/>
      <c r="D309" s="2"/>
      <c r="E309" s="50"/>
      <c r="F309" s="50"/>
      <c r="G309" s="50"/>
      <c r="H309" s="50"/>
      <c r="I309" s="50"/>
      <c r="J309" s="50"/>
    </row>
    <row r="310" ht="12.75" customHeight="1">
      <c r="C310" s="2"/>
      <c r="D310" s="2"/>
      <c r="E310" s="50"/>
      <c r="F310" s="50"/>
      <c r="G310" s="50"/>
      <c r="H310" s="50"/>
      <c r="I310" s="50"/>
      <c r="J310" s="50"/>
    </row>
    <row r="311" ht="12.75" customHeight="1">
      <c r="C311" s="2"/>
      <c r="D311" s="2"/>
      <c r="E311" s="50"/>
      <c r="F311" s="50"/>
      <c r="G311" s="50"/>
      <c r="H311" s="50"/>
      <c r="I311" s="50"/>
      <c r="J311" s="50"/>
    </row>
    <row r="312" ht="12.75" customHeight="1">
      <c r="C312" s="2"/>
      <c r="D312" s="2"/>
      <c r="E312" s="50"/>
      <c r="F312" s="50"/>
      <c r="G312" s="50"/>
      <c r="H312" s="50"/>
      <c r="I312" s="50"/>
      <c r="J312" s="50"/>
    </row>
    <row r="313" ht="12.75" customHeight="1">
      <c r="C313" s="2"/>
      <c r="D313" s="2"/>
      <c r="E313" s="50"/>
      <c r="F313" s="50"/>
      <c r="G313" s="50"/>
      <c r="H313" s="50"/>
      <c r="I313" s="50"/>
      <c r="J313" s="50"/>
    </row>
    <row r="314" ht="12.75" customHeight="1">
      <c r="C314" s="2"/>
      <c r="D314" s="2"/>
      <c r="E314" s="50"/>
      <c r="F314" s="50"/>
      <c r="G314" s="50"/>
      <c r="H314" s="50"/>
      <c r="I314" s="50"/>
      <c r="J314" s="50"/>
    </row>
    <row r="315" ht="12.75" customHeight="1">
      <c r="C315" s="2"/>
      <c r="D315" s="2"/>
      <c r="E315" s="50"/>
      <c r="F315" s="50"/>
      <c r="G315" s="50"/>
      <c r="H315" s="50"/>
      <c r="I315" s="50"/>
      <c r="J315" s="50"/>
    </row>
    <row r="316" ht="12.75" customHeight="1">
      <c r="C316" s="2"/>
      <c r="D316" s="2"/>
      <c r="E316" s="50"/>
      <c r="F316" s="50"/>
      <c r="G316" s="50"/>
      <c r="H316" s="50"/>
      <c r="I316" s="50"/>
      <c r="J316" s="50"/>
    </row>
    <row r="317" ht="12.75" customHeight="1">
      <c r="C317" s="2"/>
      <c r="D317" s="2"/>
      <c r="E317" s="50"/>
      <c r="F317" s="50"/>
      <c r="G317" s="50"/>
      <c r="H317" s="50"/>
      <c r="I317" s="50"/>
      <c r="J317" s="50"/>
    </row>
    <row r="318" ht="12.75" customHeight="1">
      <c r="C318" s="2"/>
      <c r="D318" s="2"/>
      <c r="E318" s="50"/>
      <c r="F318" s="50"/>
      <c r="G318" s="50"/>
      <c r="H318" s="50"/>
      <c r="I318" s="50"/>
      <c r="J318" s="50"/>
    </row>
    <row r="319" ht="12.75" customHeight="1">
      <c r="C319" s="2"/>
      <c r="D319" s="2"/>
      <c r="E319" s="50"/>
      <c r="F319" s="50"/>
      <c r="G319" s="50"/>
      <c r="H319" s="50"/>
      <c r="I319" s="50"/>
      <c r="J319" s="50"/>
    </row>
    <row r="320" ht="12.75" customHeight="1">
      <c r="C320" s="2"/>
      <c r="D320" s="2"/>
      <c r="E320" s="50"/>
      <c r="F320" s="50"/>
      <c r="G320" s="50"/>
      <c r="H320" s="50"/>
      <c r="I320" s="50"/>
      <c r="J320" s="50"/>
    </row>
    <row r="321" ht="12.75" customHeight="1">
      <c r="C321" s="2"/>
      <c r="D321" s="2"/>
      <c r="E321" s="50"/>
      <c r="F321" s="50"/>
      <c r="G321" s="50"/>
      <c r="H321" s="50"/>
      <c r="I321" s="50"/>
      <c r="J321" s="50"/>
    </row>
    <row r="322" ht="12.75" customHeight="1">
      <c r="C322" s="2"/>
      <c r="D322" s="2"/>
      <c r="E322" s="50"/>
      <c r="F322" s="50"/>
      <c r="G322" s="50"/>
      <c r="H322" s="50"/>
      <c r="I322" s="50"/>
      <c r="J322" s="50"/>
    </row>
    <row r="323" ht="12.75" customHeight="1">
      <c r="C323" s="2"/>
      <c r="D323" s="2"/>
      <c r="E323" s="50"/>
      <c r="F323" s="50"/>
      <c r="G323" s="50"/>
      <c r="H323" s="50"/>
      <c r="I323" s="50"/>
      <c r="J323" s="50"/>
    </row>
    <row r="324" ht="12.75" customHeight="1">
      <c r="C324" s="2"/>
      <c r="D324" s="2"/>
      <c r="E324" s="50"/>
      <c r="F324" s="50"/>
      <c r="G324" s="50"/>
      <c r="H324" s="50"/>
      <c r="I324" s="50"/>
      <c r="J324" s="50"/>
    </row>
    <row r="325" ht="12.75" customHeight="1">
      <c r="C325" s="2"/>
      <c r="D325" s="2"/>
      <c r="E325" s="50"/>
      <c r="F325" s="50"/>
      <c r="G325" s="50"/>
      <c r="H325" s="50"/>
      <c r="I325" s="50"/>
      <c r="J325" s="50"/>
    </row>
    <row r="326" ht="12.75" customHeight="1">
      <c r="C326" s="2"/>
      <c r="D326" s="2"/>
      <c r="E326" s="50"/>
      <c r="F326" s="50"/>
      <c r="G326" s="50"/>
      <c r="H326" s="50"/>
      <c r="I326" s="50"/>
      <c r="J326" s="50"/>
    </row>
    <row r="327" ht="12.75" customHeight="1">
      <c r="C327" s="2"/>
      <c r="D327" s="2"/>
      <c r="E327" s="50"/>
      <c r="F327" s="50"/>
      <c r="G327" s="50"/>
      <c r="H327" s="50"/>
      <c r="I327" s="50"/>
      <c r="J327" s="50"/>
    </row>
    <row r="328" ht="12.75" customHeight="1">
      <c r="C328" s="2"/>
      <c r="D328" s="2"/>
      <c r="E328" s="50"/>
      <c r="F328" s="50"/>
      <c r="G328" s="50"/>
      <c r="H328" s="50"/>
      <c r="I328" s="50"/>
      <c r="J328" s="50"/>
    </row>
    <row r="329" ht="12.75" customHeight="1">
      <c r="C329" s="2"/>
      <c r="D329" s="2"/>
      <c r="E329" s="50"/>
      <c r="F329" s="50"/>
      <c r="G329" s="50"/>
      <c r="H329" s="50"/>
      <c r="I329" s="50"/>
      <c r="J329" s="50"/>
    </row>
    <row r="330" ht="12.75" customHeight="1">
      <c r="C330" s="2"/>
      <c r="D330" s="2"/>
      <c r="E330" s="50"/>
      <c r="F330" s="50"/>
      <c r="G330" s="50"/>
      <c r="H330" s="50"/>
      <c r="I330" s="50"/>
      <c r="J330" s="50"/>
    </row>
    <row r="331" ht="12.75" customHeight="1">
      <c r="C331" s="2"/>
      <c r="D331" s="2"/>
      <c r="E331" s="50"/>
      <c r="F331" s="50"/>
      <c r="G331" s="50"/>
      <c r="H331" s="50"/>
      <c r="I331" s="50"/>
      <c r="J331" s="50"/>
    </row>
    <row r="332" ht="12.75" customHeight="1">
      <c r="C332" s="2"/>
      <c r="D332" s="2"/>
      <c r="E332" s="50"/>
      <c r="F332" s="50"/>
      <c r="G332" s="50"/>
      <c r="H332" s="50"/>
      <c r="I332" s="50"/>
      <c r="J332" s="50"/>
    </row>
    <row r="333" ht="12.75" customHeight="1">
      <c r="C333" s="2"/>
      <c r="D333" s="2"/>
      <c r="E333" s="50"/>
      <c r="F333" s="50"/>
      <c r="G333" s="50"/>
      <c r="H333" s="50"/>
      <c r="I333" s="50"/>
      <c r="J333" s="50"/>
    </row>
    <row r="334" ht="12.75" customHeight="1">
      <c r="C334" s="2"/>
      <c r="D334" s="2"/>
      <c r="E334" s="50"/>
      <c r="F334" s="50"/>
      <c r="G334" s="50"/>
      <c r="H334" s="50"/>
      <c r="I334" s="50"/>
      <c r="J334" s="50"/>
    </row>
    <row r="335" ht="12.75" customHeight="1">
      <c r="C335" s="2"/>
      <c r="D335" s="2"/>
      <c r="E335" s="50"/>
      <c r="F335" s="50"/>
      <c r="G335" s="50"/>
      <c r="H335" s="50"/>
      <c r="I335" s="50"/>
      <c r="J335" s="50"/>
    </row>
    <row r="336" ht="12.75" customHeight="1">
      <c r="C336" s="2"/>
      <c r="D336" s="2"/>
      <c r="E336" s="50"/>
      <c r="F336" s="50"/>
      <c r="G336" s="50"/>
      <c r="H336" s="50"/>
      <c r="I336" s="50"/>
      <c r="J336" s="50"/>
    </row>
    <row r="337" ht="12.75" customHeight="1">
      <c r="C337" s="2"/>
      <c r="D337" s="2"/>
      <c r="E337" s="50"/>
      <c r="F337" s="50"/>
      <c r="G337" s="50"/>
      <c r="H337" s="50"/>
      <c r="I337" s="50"/>
      <c r="J337" s="50"/>
    </row>
    <row r="338" ht="12.75" customHeight="1">
      <c r="C338" s="2"/>
      <c r="D338" s="2"/>
      <c r="E338" s="50"/>
      <c r="F338" s="50"/>
      <c r="G338" s="50"/>
      <c r="H338" s="50"/>
      <c r="I338" s="50"/>
      <c r="J338" s="50"/>
    </row>
    <row r="339" ht="12.75" customHeight="1">
      <c r="C339" s="2"/>
      <c r="D339" s="2"/>
      <c r="E339" s="50"/>
      <c r="F339" s="50"/>
      <c r="G339" s="50"/>
      <c r="H339" s="50"/>
      <c r="I339" s="50"/>
      <c r="J339" s="50"/>
    </row>
    <row r="340" ht="12.75" customHeight="1">
      <c r="C340" s="2"/>
      <c r="D340" s="2"/>
      <c r="E340" s="50"/>
      <c r="F340" s="50"/>
      <c r="G340" s="50"/>
      <c r="H340" s="50"/>
      <c r="I340" s="50"/>
      <c r="J340" s="50"/>
    </row>
    <row r="341" ht="12.75" customHeight="1">
      <c r="C341" s="2"/>
      <c r="D341" s="2"/>
      <c r="E341" s="50"/>
      <c r="F341" s="50"/>
      <c r="G341" s="50"/>
      <c r="H341" s="50"/>
      <c r="I341" s="50"/>
      <c r="J341" s="50"/>
    </row>
    <row r="342" ht="12.75" customHeight="1">
      <c r="C342" s="2"/>
      <c r="D342" s="2"/>
      <c r="E342" s="50"/>
      <c r="F342" s="50"/>
      <c r="G342" s="50"/>
      <c r="H342" s="50"/>
      <c r="I342" s="50"/>
      <c r="J342" s="50"/>
    </row>
    <row r="343" ht="12.75" customHeight="1">
      <c r="C343" s="2"/>
      <c r="D343" s="2"/>
      <c r="E343" s="50"/>
      <c r="F343" s="50"/>
      <c r="G343" s="50"/>
      <c r="H343" s="50"/>
      <c r="I343" s="50"/>
      <c r="J343" s="50"/>
    </row>
    <row r="344" ht="12.75" customHeight="1">
      <c r="C344" s="2"/>
      <c r="D344" s="2"/>
      <c r="E344" s="50"/>
      <c r="F344" s="50"/>
      <c r="G344" s="50"/>
      <c r="H344" s="50"/>
      <c r="I344" s="50"/>
      <c r="J344" s="50"/>
    </row>
    <row r="345" ht="12.75" customHeight="1">
      <c r="C345" s="2"/>
      <c r="D345" s="2"/>
      <c r="E345" s="50"/>
      <c r="F345" s="50"/>
      <c r="G345" s="50"/>
      <c r="H345" s="50"/>
      <c r="I345" s="50"/>
      <c r="J345" s="50"/>
    </row>
    <row r="346" ht="12.75" customHeight="1">
      <c r="C346" s="2"/>
      <c r="D346" s="2"/>
      <c r="E346" s="50"/>
      <c r="F346" s="50"/>
      <c r="G346" s="50"/>
      <c r="H346" s="50"/>
      <c r="I346" s="50"/>
      <c r="J346" s="50"/>
    </row>
    <row r="347" ht="12.75" customHeight="1">
      <c r="C347" s="2"/>
      <c r="D347" s="2"/>
      <c r="E347" s="50"/>
      <c r="F347" s="50"/>
      <c r="G347" s="50"/>
      <c r="H347" s="50"/>
      <c r="I347" s="50"/>
      <c r="J347" s="50"/>
    </row>
    <row r="348" ht="12.75" customHeight="1">
      <c r="C348" s="2"/>
      <c r="D348" s="2"/>
      <c r="E348" s="50"/>
      <c r="F348" s="50"/>
      <c r="G348" s="50"/>
      <c r="H348" s="50"/>
      <c r="I348" s="50"/>
      <c r="J348" s="50"/>
    </row>
    <row r="349" ht="12.75" customHeight="1">
      <c r="C349" s="2"/>
      <c r="D349" s="2"/>
      <c r="E349" s="50"/>
      <c r="F349" s="50"/>
      <c r="G349" s="50"/>
      <c r="H349" s="50"/>
      <c r="I349" s="50"/>
      <c r="J349" s="50"/>
    </row>
    <row r="350" ht="12.75" customHeight="1">
      <c r="C350" s="2"/>
      <c r="D350" s="2"/>
      <c r="E350" s="50"/>
      <c r="F350" s="50"/>
      <c r="G350" s="50"/>
      <c r="H350" s="50"/>
      <c r="I350" s="50"/>
      <c r="J350" s="50"/>
    </row>
    <row r="351" ht="12.75" customHeight="1">
      <c r="C351" s="2"/>
      <c r="D351" s="2"/>
      <c r="E351" s="50"/>
      <c r="F351" s="50"/>
      <c r="G351" s="50"/>
      <c r="H351" s="50"/>
      <c r="I351" s="50"/>
      <c r="J351" s="50"/>
    </row>
    <row r="352" ht="12.75" customHeight="1">
      <c r="C352" s="2"/>
      <c r="D352" s="2"/>
      <c r="E352" s="50"/>
      <c r="F352" s="50"/>
      <c r="G352" s="50"/>
      <c r="H352" s="50"/>
      <c r="I352" s="50"/>
      <c r="J352" s="50"/>
    </row>
    <row r="353" ht="12.75" customHeight="1">
      <c r="C353" s="2"/>
      <c r="D353" s="2"/>
      <c r="E353" s="50"/>
      <c r="F353" s="50"/>
      <c r="G353" s="50"/>
      <c r="H353" s="50"/>
      <c r="I353" s="50"/>
      <c r="J353" s="50"/>
    </row>
    <row r="354" ht="12.75" customHeight="1">
      <c r="C354" s="2"/>
      <c r="D354" s="2"/>
      <c r="E354" s="50"/>
      <c r="F354" s="50"/>
      <c r="G354" s="50"/>
      <c r="H354" s="50"/>
      <c r="I354" s="50"/>
      <c r="J354" s="50"/>
    </row>
    <row r="355" ht="12.75" customHeight="1">
      <c r="C355" s="2"/>
      <c r="D355" s="2"/>
      <c r="E355" s="50"/>
      <c r="F355" s="50"/>
      <c r="G355" s="50"/>
      <c r="H355" s="50"/>
      <c r="I355" s="50"/>
      <c r="J355" s="50"/>
    </row>
    <row r="356" ht="12.75" customHeight="1">
      <c r="C356" s="2"/>
      <c r="D356" s="2"/>
      <c r="E356" s="50"/>
      <c r="F356" s="50"/>
      <c r="G356" s="50"/>
      <c r="H356" s="50"/>
      <c r="I356" s="50"/>
      <c r="J356" s="50"/>
    </row>
    <row r="357" ht="12.75" customHeight="1">
      <c r="C357" s="2"/>
      <c r="D357" s="2"/>
      <c r="E357" s="50"/>
      <c r="F357" s="50"/>
      <c r="G357" s="50"/>
      <c r="H357" s="50"/>
      <c r="I357" s="50"/>
      <c r="J357" s="50"/>
    </row>
    <row r="358" ht="12.75" customHeight="1">
      <c r="C358" s="2"/>
      <c r="D358" s="2"/>
      <c r="E358" s="50"/>
      <c r="F358" s="50"/>
      <c r="G358" s="50"/>
      <c r="H358" s="50"/>
      <c r="I358" s="50"/>
      <c r="J358" s="50"/>
    </row>
    <row r="359" ht="12.75" customHeight="1">
      <c r="C359" s="2"/>
      <c r="D359" s="2"/>
      <c r="E359" s="50"/>
      <c r="F359" s="50"/>
      <c r="G359" s="50"/>
      <c r="H359" s="50"/>
      <c r="I359" s="50"/>
      <c r="J359" s="50"/>
    </row>
    <row r="360" ht="12.75" customHeight="1">
      <c r="C360" s="2"/>
      <c r="D360" s="2"/>
      <c r="E360" s="50"/>
      <c r="F360" s="50"/>
      <c r="G360" s="50"/>
      <c r="H360" s="50"/>
      <c r="I360" s="50"/>
      <c r="J360" s="50"/>
    </row>
    <row r="361" ht="12.75" customHeight="1">
      <c r="C361" s="2"/>
      <c r="D361" s="2"/>
      <c r="E361" s="50"/>
      <c r="F361" s="50"/>
      <c r="G361" s="50"/>
      <c r="H361" s="50"/>
      <c r="I361" s="50"/>
      <c r="J361" s="50"/>
    </row>
    <row r="362" ht="12.75" customHeight="1">
      <c r="C362" s="2"/>
      <c r="D362" s="2"/>
      <c r="E362" s="50"/>
      <c r="F362" s="50"/>
      <c r="G362" s="50"/>
      <c r="H362" s="50"/>
      <c r="I362" s="50"/>
      <c r="J362" s="50"/>
    </row>
    <row r="363" ht="12.75" customHeight="1">
      <c r="C363" s="2"/>
      <c r="D363" s="2"/>
      <c r="E363" s="50"/>
      <c r="F363" s="50"/>
      <c r="G363" s="50"/>
      <c r="H363" s="50"/>
      <c r="I363" s="50"/>
      <c r="J363" s="50"/>
    </row>
    <row r="364" ht="12.75" customHeight="1">
      <c r="C364" s="2"/>
      <c r="D364" s="2"/>
      <c r="E364" s="50"/>
      <c r="F364" s="50"/>
      <c r="G364" s="50"/>
      <c r="H364" s="50"/>
      <c r="I364" s="50"/>
      <c r="J364" s="50"/>
    </row>
    <row r="365" ht="12.75" customHeight="1">
      <c r="C365" s="2"/>
      <c r="D365" s="2"/>
      <c r="E365" s="50"/>
      <c r="F365" s="50"/>
      <c r="G365" s="50"/>
      <c r="H365" s="50"/>
      <c r="I365" s="50"/>
      <c r="J365" s="50"/>
    </row>
    <row r="366" ht="12.75" customHeight="1">
      <c r="C366" s="2"/>
      <c r="D366" s="2"/>
      <c r="E366" s="50"/>
      <c r="F366" s="50"/>
      <c r="G366" s="50"/>
      <c r="H366" s="50"/>
      <c r="I366" s="50"/>
      <c r="J366" s="50"/>
    </row>
    <row r="367" ht="12.75" customHeight="1">
      <c r="C367" s="2"/>
      <c r="D367" s="2"/>
      <c r="E367" s="50"/>
      <c r="F367" s="50"/>
      <c r="G367" s="50"/>
      <c r="H367" s="50"/>
      <c r="I367" s="50"/>
      <c r="J367" s="50"/>
    </row>
    <row r="368" ht="12.75" customHeight="1">
      <c r="C368" s="2"/>
      <c r="D368" s="2"/>
      <c r="E368" s="50"/>
      <c r="F368" s="50"/>
      <c r="G368" s="50"/>
      <c r="H368" s="50"/>
      <c r="I368" s="50"/>
      <c r="J368" s="50"/>
    </row>
    <row r="369" ht="12.75" customHeight="1">
      <c r="C369" s="2"/>
      <c r="D369" s="2"/>
      <c r="E369" s="50"/>
      <c r="F369" s="50"/>
      <c r="G369" s="50"/>
      <c r="H369" s="50"/>
      <c r="I369" s="50"/>
      <c r="J369" s="50"/>
    </row>
    <row r="370" ht="12.75" customHeight="1">
      <c r="C370" s="2"/>
      <c r="D370" s="2"/>
      <c r="E370" s="50"/>
      <c r="F370" s="50"/>
      <c r="G370" s="50"/>
      <c r="H370" s="50"/>
      <c r="I370" s="50"/>
      <c r="J370" s="50"/>
    </row>
    <row r="371" ht="12.75" customHeight="1">
      <c r="C371" s="2"/>
      <c r="D371" s="2"/>
      <c r="E371" s="50"/>
      <c r="F371" s="50"/>
      <c r="G371" s="50"/>
      <c r="H371" s="50"/>
      <c r="I371" s="50"/>
      <c r="J371" s="50"/>
    </row>
    <row r="372" ht="12.75" customHeight="1">
      <c r="C372" s="2"/>
      <c r="D372" s="2"/>
      <c r="E372" s="50"/>
      <c r="F372" s="50"/>
      <c r="G372" s="50"/>
      <c r="H372" s="50"/>
      <c r="I372" s="50"/>
      <c r="J372" s="50"/>
    </row>
    <row r="373" ht="12.75" customHeight="1">
      <c r="C373" s="2"/>
      <c r="D373" s="2"/>
      <c r="E373" s="50"/>
      <c r="F373" s="50"/>
      <c r="G373" s="50"/>
      <c r="H373" s="50"/>
      <c r="I373" s="50"/>
      <c r="J373" s="50"/>
    </row>
    <row r="374" ht="12.75" customHeight="1">
      <c r="C374" s="2"/>
      <c r="D374" s="2"/>
      <c r="E374" s="50"/>
      <c r="F374" s="50"/>
      <c r="G374" s="50"/>
      <c r="H374" s="50"/>
      <c r="I374" s="50"/>
      <c r="J374" s="50"/>
    </row>
    <row r="375" ht="12.75" customHeight="1">
      <c r="C375" s="2"/>
      <c r="D375" s="2"/>
      <c r="E375" s="50"/>
      <c r="F375" s="50"/>
      <c r="G375" s="50"/>
      <c r="H375" s="50"/>
      <c r="I375" s="50"/>
      <c r="J375" s="50"/>
    </row>
    <row r="376" ht="12.75" customHeight="1">
      <c r="C376" s="2"/>
      <c r="D376" s="2"/>
      <c r="E376" s="50"/>
      <c r="F376" s="50"/>
      <c r="G376" s="50"/>
      <c r="H376" s="50"/>
      <c r="I376" s="50"/>
      <c r="J376" s="50"/>
    </row>
    <row r="377" ht="12.75" customHeight="1">
      <c r="C377" s="2"/>
      <c r="D377" s="2"/>
      <c r="E377" s="50"/>
      <c r="F377" s="50"/>
      <c r="G377" s="50"/>
      <c r="H377" s="50"/>
      <c r="I377" s="50"/>
      <c r="J377" s="50"/>
    </row>
    <row r="378" ht="12.75" customHeight="1">
      <c r="C378" s="2"/>
      <c r="D378" s="2"/>
      <c r="E378" s="50"/>
      <c r="F378" s="50"/>
      <c r="G378" s="50"/>
      <c r="H378" s="50"/>
      <c r="I378" s="50"/>
      <c r="J378" s="50"/>
    </row>
    <row r="379" ht="12.75" customHeight="1">
      <c r="C379" s="2"/>
      <c r="D379" s="2"/>
      <c r="E379" s="50"/>
      <c r="F379" s="50"/>
      <c r="G379" s="50"/>
      <c r="H379" s="50"/>
      <c r="I379" s="50"/>
      <c r="J379" s="50"/>
    </row>
    <row r="380" ht="12.75" customHeight="1">
      <c r="C380" s="2"/>
      <c r="D380" s="2"/>
      <c r="E380" s="50"/>
      <c r="F380" s="50"/>
      <c r="G380" s="50"/>
      <c r="H380" s="50"/>
      <c r="I380" s="50"/>
      <c r="J380" s="50"/>
    </row>
    <row r="381" ht="12.75" customHeight="1">
      <c r="C381" s="2"/>
      <c r="D381" s="2"/>
      <c r="E381" s="50"/>
      <c r="F381" s="50"/>
      <c r="G381" s="50"/>
      <c r="H381" s="50"/>
      <c r="I381" s="50"/>
      <c r="J381" s="50"/>
    </row>
    <row r="382" ht="12.75" customHeight="1">
      <c r="C382" s="2"/>
      <c r="D382" s="2"/>
      <c r="E382" s="50"/>
      <c r="F382" s="50"/>
      <c r="G382" s="50"/>
      <c r="H382" s="50"/>
      <c r="I382" s="50"/>
      <c r="J382" s="50"/>
    </row>
    <row r="383" ht="12.75" customHeight="1">
      <c r="C383" s="2"/>
      <c r="D383" s="2"/>
      <c r="E383" s="50"/>
      <c r="F383" s="50"/>
      <c r="G383" s="50"/>
      <c r="H383" s="50"/>
      <c r="I383" s="50"/>
      <c r="J383" s="50"/>
    </row>
    <row r="384" ht="12.75" customHeight="1">
      <c r="C384" s="2"/>
      <c r="D384" s="2"/>
      <c r="E384" s="50"/>
      <c r="F384" s="50"/>
      <c r="G384" s="50"/>
      <c r="H384" s="50"/>
      <c r="I384" s="50"/>
      <c r="J384" s="50"/>
    </row>
    <row r="385" ht="12.75" customHeight="1">
      <c r="C385" s="2"/>
      <c r="D385" s="2"/>
      <c r="E385" s="50"/>
      <c r="F385" s="50"/>
      <c r="G385" s="50"/>
      <c r="H385" s="50"/>
      <c r="I385" s="50"/>
      <c r="J385" s="50"/>
    </row>
    <row r="386" ht="12.75" customHeight="1">
      <c r="C386" s="2"/>
      <c r="D386" s="2"/>
      <c r="E386" s="50"/>
      <c r="F386" s="50"/>
      <c r="G386" s="50"/>
      <c r="H386" s="50"/>
      <c r="I386" s="50"/>
      <c r="J386" s="50"/>
    </row>
    <row r="387" ht="12.75" customHeight="1">
      <c r="C387" s="2"/>
      <c r="D387" s="2"/>
      <c r="E387" s="50"/>
      <c r="F387" s="50"/>
      <c r="G387" s="50"/>
      <c r="H387" s="50"/>
      <c r="I387" s="50"/>
      <c r="J387" s="50"/>
    </row>
    <row r="388" ht="12.75" customHeight="1">
      <c r="C388" s="2"/>
      <c r="D388" s="2"/>
      <c r="E388" s="50"/>
      <c r="F388" s="50"/>
      <c r="G388" s="50"/>
      <c r="H388" s="50"/>
      <c r="I388" s="50"/>
      <c r="J388" s="50"/>
    </row>
    <row r="389" ht="12.75" customHeight="1">
      <c r="C389" s="2"/>
      <c r="D389" s="2"/>
      <c r="E389" s="50"/>
      <c r="F389" s="50"/>
      <c r="G389" s="50"/>
      <c r="H389" s="50"/>
      <c r="I389" s="50"/>
      <c r="J389" s="50"/>
    </row>
    <row r="390" ht="12.75" customHeight="1">
      <c r="C390" s="2"/>
      <c r="D390" s="2"/>
      <c r="E390" s="50"/>
      <c r="F390" s="50"/>
      <c r="G390" s="50"/>
      <c r="H390" s="50"/>
      <c r="I390" s="50"/>
      <c r="J390" s="50"/>
    </row>
    <row r="391" ht="12.75" customHeight="1">
      <c r="C391" s="2"/>
      <c r="D391" s="2"/>
      <c r="E391" s="50"/>
      <c r="F391" s="50"/>
      <c r="G391" s="50"/>
      <c r="H391" s="50"/>
      <c r="I391" s="50"/>
      <c r="J391" s="50"/>
    </row>
    <row r="392" ht="12.75" customHeight="1">
      <c r="C392" s="2"/>
      <c r="D392" s="2"/>
      <c r="E392" s="50"/>
      <c r="F392" s="50"/>
      <c r="G392" s="50"/>
      <c r="H392" s="50"/>
      <c r="I392" s="50"/>
      <c r="J392" s="50"/>
    </row>
    <row r="393" ht="12.75" customHeight="1">
      <c r="C393" s="2"/>
      <c r="D393" s="2"/>
      <c r="E393" s="50"/>
      <c r="F393" s="50"/>
      <c r="G393" s="50"/>
      <c r="H393" s="50"/>
      <c r="I393" s="50"/>
      <c r="J393" s="50"/>
    </row>
    <row r="394" ht="12.75" customHeight="1">
      <c r="C394" s="2"/>
      <c r="D394" s="2"/>
      <c r="E394" s="50"/>
      <c r="F394" s="50"/>
      <c r="G394" s="50"/>
      <c r="H394" s="50"/>
      <c r="I394" s="50"/>
      <c r="J394" s="50"/>
    </row>
    <row r="395" ht="12.75" customHeight="1">
      <c r="C395" s="2"/>
      <c r="D395" s="2"/>
      <c r="E395" s="50"/>
      <c r="F395" s="50"/>
      <c r="G395" s="50"/>
      <c r="H395" s="50"/>
      <c r="I395" s="50"/>
      <c r="J395" s="50"/>
    </row>
    <row r="396" ht="12.75" customHeight="1">
      <c r="C396" s="2"/>
      <c r="D396" s="2"/>
      <c r="E396" s="50"/>
      <c r="F396" s="50"/>
      <c r="G396" s="50"/>
      <c r="H396" s="50"/>
      <c r="I396" s="50"/>
      <c r="J396" s="50"/>
    </row>
    <row r="397" ht="12.75" customHeight="1">
      <c r="C397" s="2"/>
      <c r="D397" s="2"/>
      <c r="E397" s="50"/>
      <c r="F397" s="50"/>
      <c r="G397" s="50"/>
      <c r="H397" s="50"/>
      <c r="I397" s="50"/>
      <c r="J397" s="50"/>
    </row>
    <row r="398" ht="12.75" customHeight="1">
      <c r="C398" s="2"/>
      <c r="D398" s="2"/>
      <c r="E398" s="50"/>
      <c r="F398" s="50"/>
      <c r="G398" s="50"/>
      <c r="H398" s="50"/>
      <c r="I398" s="50"/>
      <c r="J398" s="50"/>
    </row>
    <row r="399" ht="12.75" customHeight="1">
      <c r="C399" s="2"/>
      <c r="D399" s="2"/>
      <c r="E399" s="50"/>
      <c r="F399" s="50"/>
      <c r="G399" s="50"/>
      <c r="H399" s="50"/>
      <c r="I399" s="50"/>
      <c r="J399" s="50"/>
    </row>
    <row r="400" ht="12.75" customHeight="1">
      <c r="C400" s="2"/>
      <c r="D400" s="2"/>
      <c r="E400" s="50"/>
      <c r="F400" s="50"/>
      <c r="G400" s="50"/>
      <c r="H400" s="50"/>
      <c r="I400" s="50"/>
      <c r="J400" s="50"/>
    </row>
    <row r="401" ht="12.75" customHeight="1">
      <c r="C401" s="2"/>
      <c r="D401" s="2"/>
      <c r="E401" s="50"/>
      <c r="F401" s="50"/>
      <c r="G401" s="50"/>
      <c r="H401" s="50"/>
      <c r="I401" s="50"/>
      <c r="J401" s="50"/>
    </row>
    <row r="402" ht="12.75" customHeight="1">
      <c r="C402" s="2"/>
      <c r="D402" s="2"/>
      <c r="E402" s="50"/>
      <c r="F402" s="50"/>
      <c r="G402" s="50"/>
      <c r="H402" s="50"/>
      <c r="I402" s="50"/>
      <c r="J402" s="50"/>
    </row>
    <row r="403" ht="12.75" customHeight="1">
      <c r="C403" s="2"/>
      <c r="D403" s="2"/>
      <c r="E403" s="50"/>
      <c r="F403" s="50"/>
      <c r="G403" s="50"/>
      <c r="H403" s="50"/>
      <c r="I403" s="50"/>
      <c r="J403" s="50"/>
    </row>
    <row r="404" ht="12.75" customHeight="1">
      <c r="C404" s="2"/>
      <c r="D404" s="2"/>
      <c r="E404" s="50"/>
      <c r="F404" s="50"/>
      <c r="G404" s="50"/>
      <c r="H404" s="50"/>
      <c r="I404" s="50"/>
      <c r="J404" s="50"/>
    </row>
    <row r="405" ht="12.75" customHeight="1">
      <c r="C405" s="2"/>
      <c r="D405" s="2"/>
      <c r="E405" s="50"/>
      <c r="F405" s="50"/>
      <c r="G405" s="50"/>
      <c r="H405" s="50"/>
      <c r="I405" s="50"/>
      <c r="J405" s="50"/>
    </row>
    <row r="406" ht="12.75" customHeight="1">
      <c r="C406" s="2"/>
      <c r="D406" s="2"/>
      <c r="E406" s="50"/>
      <c r="F406" s="50"/>
      <c r="G406" s="50"/>
      <c r="H406" s="50"/>
      <c r="I406" s="50"/>
      <c r="J406" s="50"/>
    </row>
    <row r="407" ht="12.75" customHeight="1">
      <c r="C407" s="2"/>
      <c r="D407" s="2"/>
      <c r="E407" s="50"/>
      <c r="F407" s="50"/>
      <c r="G407" s="50"/>
      <c r="H407" s="50"/>
      <c r="I407" s="50"/>
      <c r="J407" s="50"/>
    </row>
    <row r="408" ht="12.75" customHeight="1">
      <c r="C408" s="2"/>
      <c r="D408" s="2"/>
      <c r="E408" s="50"/>
      <c r="F408" s="50"/>
      <c r="G408" s="50"/>
      <c r="H408" s="50"/>
      <c r="I408" s="50"/>
      <c r="J408" s="50"/>
    </row>
    <row r="409" ht="12.75" customHeight="1">
      <c r="C409" s="2"/>
      <c r="D409" s="2"/>
      <c r="E409" s="50"/>
      <c r="F409" s="50"/>
      <c r="G409" s="50"/>
      <c r="H409" s="50"/>
      <c r="I409" s="50"/>
      <c r="J409" s="50"/>
    </row>
    <row r="410" ht="12.75" customHeight="1">
      <c r="C410" s="2"/>
      <c r="D410" s="2"/>
      <c r="E410" s="50"/>
      <c r="F410" s="50"/>
      <c r="G410" s="50"/>
      <c r="H410" s="50"/>
      <c r="I410" s="50"/>
      <c r="J410" s="50"/>
    </row>
    <row r="411" ht="12.75" customHeight="1">
      <c r="C411" s="2"/>
      <c r="D411" s="2"/>
      <c r="E411" s="50"/>
      <c r="F411" s="50"/>
      <c r="G411" s="50"/>
      <c r="H411" s="50"/>
      <c r="I411" s="50"/>
      <c r="J411" s="50"/>
    </row>
    <row r="412" ht="12.75" customHeight="1">
      <c r="C412" s="2"/>
      <c r="D412" s="2"/>
      <c r="E412" s="50"/>
      <c r="F412" s="50"/>
      <c r="G412" s="50"/>
      <c r="H412" s="50"/>
      <c r="I412" s="50"/>
      <c r="J412" s="50"/>
    </row>
    <row r="413" ht="12.75" customHeight="1">
      <c r="C413" s="2"/>
      <c r="D413" s="2"/>
      <c r="E413" s="50"/>
      <c r="F413" s="50"/>
      <c r="G413" s="50"/>
      <c r="H413" s="50"/>
      <c r="I413" s="50"/>
      <c r="J413" s="50"/>
    </row>
    <row r="414" ht="12.75" customHeight="1">
      <c r="C414" s="2"/>
      <c r="D414" s="2"/>
      <c r="E414" s="50"/>
      <c r="F414" s="50"/>
      <c r="G414" s="50"/>
      <c r="H414" s="50"/>
      <c r="I414" s="50"/>
      <c r="J414" s="50"/>
    </row>
    <row r="415" ht="12.75" customHeight="1">
      <c r="C415" s="2"/>
      <c r="D415" s="2"/>
      <c r="E415" s="50"/>
      <c r="F415" s="50"/>
      <c r="G415" s="50"/>
      <c r="H415" s="50"/>
      <c r="I415" s="50"/>
      <c r="J415" s="50"/>
    </row>
    <row r="416" ht="12.75" customHeight="1">
      <c r="C416" s="2"/>
      <c r="D416" s="2"/>
      <c r="E416" s="50"/>
      <c r="F416" s="50"/>
      <c r="G416" s="50"/>
      <c r="H416" s="50"/>
      <c r="I416" s="50"/>
      <c r="J416" s="50"/>
    </row>
    <row r="417" ht="12.75" customHeight="1">
      <c r="C417" s="2"/>
      <c r="D417" s="2"/>
      <c r="E417" s="50"/>
      <c r="F417" s="50"/>
      <c r="G417" s="50"/>
      <c r="H417" s="50"/>
      <c r="I417" s="50"/>
      <c r="J417" s="50"/>
    </row>
    <row r="418" ht="12.75" customHeight="1">
      <c r="C418" s="2"/>
      <c r="D418" s="2"/>
      <c r="E418" s="50"/>
      <c r="F418" s="50"/>
      <c r="G418" s="50"/>
      <c r="H418" s="50"/>
      <c r="I418" s="50"/>
      <c r="J418" s="50"/>
    </row>
    <row r="419" ht="12.75" customHeight="1">
      <c r="C419" s="2"/>
      <c r="D419" s="2"/>
      <c r="E419" s="50"/>
      <c r="F419" s="50"/>
      <c r="G419" s="50"/>
      <c r="H419" s="50"/>
      <c r="I419" s="50"/>
      <c r="J419" s="50"/>
    </row>
    <row r="420" ht="12.75" customHeight="1">
      <c r="C420" s="2"/>
      <c r="D420" s="2"/>
      <c r="E420" s="50"/>
      <c r="F420" s="50"/>
      <c r="G420" s="50"/>
      <c r="H420" s="50"/>
      <c r="I420" s="50"/>
      <c r="J420" s="50"/>
    </row>
    <row r="421" ht="12.75" customHeight="1">
      <c r="C421" s="2"/>
      <c r="D421" s="2"/>
      <c r="E421" s="50"/>
      <c r="F421" s="50"/>
      <c r="G421" s="50"/>
      <c r="H421" s="50"/>
      <c r="I421" s="50"/>
      <c r="J421" s="50"/>
    </row>
    <row r="422" ht="12.75" customHeight="1">
      <c r="C422" s="2"/>
      <c r="D422" s="2"/>
      <c r="E422" s="50"/>
      <c r="F422" s="50"/>
      <c r="G422" s="50"/>
      <c r="H422" s="50"/>
      <c r="I422" s="50"/>
      <c r="J422" s="50"/>
    </row>
    <row r="423" ht="12.75" customHeight="1">
      <c r="C423" s="2"/>
      <c r="D423" s="2"/>
      <c r="E423" s="50"/>
      <c r="F423" s="50"/>
      <c r="G423" s="50"/>
      <c r="H423" s="50"/>
      <c r="I423" s="50"/>
      <c r="J423" s="50"/>
    </row>
    <row r="424" ht="12.75" customHeight="1">
      <c r="C424" s="2"/>
      <c r="D424" s="2"/>
      <c r="E424" s="50"/>
      <c r="F424" s="50"/>
      <c r="G424" s="50"/>
      <c r="H424" s="50"/>
      <c r="I424" s="50"/>
      <c r="J424" s="50"/>
    </row>
    <row r="425" ht="12.75" customHeight="1">
      <c r="C425" s="2"/>
      <c r="D425" s="2"/>
      <c r="E425" s="50"/>
      <c r="F425" s="50"/>
      <c r="G425" s="50"/>
      <c r="H425" s="50"/>
      <c r="I425" s="50"/>
      <c r="J425" s="50"/>
    </row>
    <row r="426" ht="12.75" customHeight="1">
      <c r="C426" s="2"/>
      <c r="D426" s="2"/>
      <c r="E426" s="50"/>
      <c r="F426" s="50"/>
      <c r="G426" s="50"/>
      <c r="H426" s="50"/>
      <c r="I426" s="50"/>
      <c r="J426" s="50"/>
    </row>
    <row r="427" ht="12.75" customHeight="1">
      <c r="C427" s="2"/>
      <c r="D427" s="2"/>
      <c r="E427" s="50"/>
      <c r="F427" s="50"/>
      <c r="G427" s="50"/>
      <c r="H427" s="50"/>
      <c r="I427" s="50"/>
      <c r="J427" s="50"/>
    </row>
    <row r="428" ht="12.75" customHeight="1">
      <c r="C428" s="2"/>
      <c r="D428" s="2"/>
      <c r="E428" s="50"/>
      <c r="F428" s="50"/>
      <c r="G428" s="50"/>
      <c r="H428" s="50"/>
      <c r="I428" s="50"/>
      <c r="J428" s="50"/>
    </row>
    <row r="429" ht="12.75" customHeight="1">
      <c r="C429" s="2"/>
      <c r="D429" s="2"/>
      <c r="E429" s="50"/>
      <c r="F429" s="50"/>
      <c r="G429" s="50"/>
      <c r="H429" s="50"/>
      <c r="I429" s="50"/>
      <c r="J429" s="50"/>
    </row>
    <row r="430" ht="12.75" customHeight="1">
      <c r="C430" s="2"/>
      <c r="D430" s="2"/>
      <c r="E430" s="50"/>
      <c r="F430" s="50"/>
      <c r="G430" s="50"/>
      <c r="H430" s="50"/>
      <c r="I430" s="50"/>
      <c r="J430" s="50"/>
    </row>
    <row r="431" ht="12.75" customHeight="1">
      <c r="C431" s="2"/>
      <c r="D431" s="2"/>
      <c r="E431" s="50"/>
      <c r="F431" s="50"/>
      <c r="G431" s="50"/>
      <c r="H431" s="50"/>
      <c r="I431" s="50"/>
      <c r="J431" s="50"/>
    </row>
    <row r="432" ht="12.75" customHeight="1">
      <c r="C432" s="2"/>
      <c r="D432" s="2"/>
      <c r="E432" s="50"/>
      <c r="F432" s="50"/>
      <c r="G432" s="50"/>
      <c r="H432" s="50"/>
      <c r="I432" s="50"/>
      <c r="J432" s="50"/>
    </row>
    <row r="433" ht="12.75" customHeight="1">
      <c r="C433" s="2"/>
      <c r="D433" s="2"/>
      <c r="E433" s="50"/>
      <c r="F433" s="50"/>
      <c r="G433" s="50"/>
      <c r="H433" s="50"/>
      <c r="I433" s="50"/>
      <c r="J433" s="50"/>
    </row>
    <row r="434" ht="12.75" customHeight="1">
      <c r="C434" s="2"/>
      <c r="D434" s="2"/>
      <c r="E434" s="50"/>
      <c r="F434" s="50"/>
      <c r="G434" s="50"/>
      <c r="H434" s="50"/>
      <c r="I434" s="50"/>
      <c r="J434" s="50"/>
    </row>
    <row r="435" ht="12.75" customHeight="1">
      <c r="C435" s="2"/>
      <c r="D435" s="2"/>
      <c r="E435" s="50"/>
      <c r="F435" s="50"/>
      <c r="G435" s="50"/>
      <c r="H435" s="50"/>
      <c r="I435" s="50"/>
      <c r="J435" s="50"/>
    </row>
    <row r="436" ht="12.75" customHeight="1">
      <c r="C436" s="2"/>
      <c r="D436" s="2"/>
      <c r="E436" s="50"/>
      <c r="F436" s="50"/>
      <c r="G436" s="50"/>
      <c r="H436" s="50"/>
      <c r="I436" s="50"/>
      <c r="J436" s="50"/>
    </row>
    <row r="437" ht="12.75" customHeight="1">
      <c r="C437" s="2"/>
      <c r="D437" s="2"/>
      <c r="E437" s="50"/>
      <c r="F437" s="50"/>
      <c r="G437" s="50"/>
      <c r="H437" s="50"/>
      <c r="I437" s="50"/>
      <c r="J437" s="50"/>
    </row>
    <row r="438" ht="12.75" customHeight="1">
      <c r="C438" s="2"/>
      <c r="D438" s="2"/>
      <c r="E438" s="50"/>
      <c r="F438" s="50"/>
      <c r="G438" s="50"/>
      <c r="H438" s="50"/>
      <c r="I438" s="50"/>
      <c r="J438" s="50"/>
    </row>
    <row r="439" ht="12.75" customHeight="1">
      <c r="C439" s="2"/>
      <c r="D439" s="2"/>
      <c r="E439" s="50"/>
      <c r="F439" s="50"/>
      <c r="G439" s="50"/>
      <c r="H439" s="50"/>
      <c r="I439" s="50"/>
      <c r="J439" s="50"/>
    </row>
    <row r="440" ht="12.75" customHeight="1">
      <c r="C440" s="2"/>
      <c r="D440" s="2"/>
      <c r="E440" s="50"/>
      <c r="F440" s="50"/>
      <c r="G440" s="50"/>
      <c r="H440" s="50"/>
      <c r="I440" s="50"/>
      <c r="J440" s="50"/>
    </row>
    <row r="441" ht="12.75" customHeight="1">
      <c r="C441" s="2"/>
      <c r="D441" s="2"/>
      <c r="E441" s="50"/>
      <c r="F441" s="50"/>
      <c r="G441" s="50"/>
      <c r="H441" s="50"/>
      <c r="I441" s="50"/>
      <c r="J441" s="50"/>
    </row>
    <row r="442" ht="12.75" customHeight="1">
      <c r="C442" s="2"/>
      <c r="D442" s="2"/>
      <c r="E442" s="50"/>
      <c r="F442" s="50"/>
      <c r="G442" s="50"/>
      <c r="H442" s="50"/>
      <c r="I442" s="50"/>
      <c r="J442" s="50"/>
    </row>
    <row r="443" ht="12.75" customHeight="1">
      <c r="C443" s="2"/>
      <c r="D443" s="2"/>
      <c r="E443" s="50"/>
      <c r="F443" s="50"/>
      <c r="G443" s="50"/>
      <c r="H443" s="50"/>
      <c r="I443" s="50"/>
      <c r="J443" s="50"/>
    </row>
    <row r="444" ht="12.75" customHeight="1">
      <c r="C444" s="2"/>
      <c r="D444" s="2"/>
      <c r="E444" s="50"/>
      <c r="F444" s="50"/>
      <c r="G444" s="50"/>
      <c r="H444" s="50"/>
      <c r="I444" s="50"/>
      <c r="J444" s="50"/>
    </row>
    <row r="445" ht="12.75" customHeight="1">
      <c r="C445" s="2"/>
      <c r="D445" s="2"/>
      <c r="E445" s="50"/>
      <c r="F445" s="50"/>
      <c r="G445" s="50"/>
      <c r="H445" s="50"/>
      <c r="I445" s="50"/>
      <c r="J445" s="50"/>
    </row>
    <row r="446" ht="12.75" customHeight="1">
      <c r="C446" s="2"/>
      <c r="D446" s="2"/>
      <c r="E446" s="50"/>
      <c r="F446" s="50"/>
      <c r="G446" s="50"/>
      <c r="H446" s="50"/>
      <c r="I446" s="50"/>
      <c r="J446" s="50"/>
    </row>
    <row r="447" ht="12.75" customHeight="1">
      <c r="C447" s="2"/>
      <c r="D447" s="2"/>
      <c r="E447" s="50"/>
      <c r="F447" s="50"/>
      <c r="G447" s="50"/>
      <c r="H447" s="50"/>
      <c r="I447" s="50"/>
      <c r="J447" s="50"/>
    </row>
    <row r="448" ht="12.75" customHeight="1">
      <c r="C448" s="2"/>
      <c r="D448" s="2"/>
      <c r="E448" s="50"/>
      <c r="F448" s="50"/>
      <c r="G448" s="50"/>
      <c r="H448" s="50"/>
      <c r="I448" s="50"/>
      <c r="J448" s="50"/>
    </row>
    <row r="449" ht="12.75" customHeight="1">
      <c r="C449" s="2"/>
      <c r="D449" s="2"/>
      <c r="E449" s="50"/>
      <c r="F449" s="50"/>
      <c r="G449" s="50"/>
      <c r="H449" s="50"/>
      <c r="I449" s="50"/>
      <c r="J449" s="50"/>
    </row>
    <row r="450" ht="12.75" customHeight="1">
      <c r="C450" s="2"/>
      <c r="D450" s="2"/>
      <c r="E450" s="50"/>
      <c r="F450" s="50"/>
      <c r="G450" s="50"/>
      <c r="H450" s="50"/>
      <c r="I450" s="50"/>
      <c r="J450" s="50"/>
    </row>
    <row r="451" ht="12.75" customHeight="1">
      <c r="C451" s="2"/>
      <c r="D451" s="2"/>
      <c r="E451" s="50"/>
      <c r="F451" s="50"/>
      <c r="G451" s="50"/>
      <c r="H451" s="50"/>
      <c r="I451" s="50"/>
      <c r="J451" s="50"/>
    </row>
    <row r="452" ht="12.75" customHeight="1">
      <c r="C452" s="2"/>
      <c r="D452" s="2"/>
      <c r="E452" s="50"/>
      <c r="F452" s="50"/>
      <c r="G452" s="50"/>
      <c r="H452" s="50"/>
      <c r="I452" s="50"/>
      <c r="J452" s="50"/>
    </row>
    <row r="453" ht="12.75" customHeight="1">
      <c r="C453" s="2"/>
      <c r="D453" s="2"/>
      <c r="E453" s="50"/>
      <c r="F453" s="50"/>
      <c r="G453" s="50"/>
      <c r="H453" s="50"/>
      <c r="I453" s="50"/>
      <c r="J453" s="50"/>
    </row>
    <row r="454" ht="12.75" customHeight="1">
      <c r="C454" s="2"/>
      <c r="D454" s="2"/>
      <c r="E454" s="50"/>
      <c r="F454" s="50"/>
      <c r="G454" s="50"/>
      <c r="H454" s="50"/>
      <c r="I454" s="50"/>
      <c r="J454" s="50"/>
    </row>
    <row r="455" ht="12.75" customHeight="1">
      <c r="C455" s="2"/>
      <c r="D455" s="2"/>
      <c r="E455" s="50"/>
      <c r="F455" s="50"/>
      <c r="G455" s="50"/>
      <c r="H455" s="50"/>
      <c r="I455" s="50"/>
      <c r="J455" s="50"/>
    </row>
    <row r="456" ht="12.75" customHeight="1">
      <c r="C456" s="2"/>
      <c r="D456" s="2"/>
      <c r="E456" s="50"/>
      <c r="F456" s="50"/>
      <c r="G456" s="50"/>
      <c r="H456" s="50"/>
      <c r="I456" s="50"/>
      <c r="J456" s="50"/>
    </row>
    <row r="457" ht="12.75" customHeight="1">
      <c r="C457" s="2"/>
      <c r="D457" s="2"/>
      <c r="E457" s="50"/>
      <c r="F457" s="50"/>
      <c r="G457" s="50"/>
      <c r="H457" s="50"/>
      <c r="I457" s="50"/>
      <c r="J457" s="50"/>
    </row>
    <row r="458" ht="12.75" customHeight="1">
      <c r="C458" s="2"/>
      <c r="D458" s="2"/>
      <c r="E458" s="50"/>
      <c r="F458" s="50"/>
      <c r="G458" s="50"/>
      <c r="H458" s="50"/>
      <c r="I458" s="50"/>
      <c r="J458" s="50"/>
    </row>
    <row r="459" ht="12.75" customHeight="1">
      <c r="C459" s="2"/>
      <c r="D459" s="2"/>
      <c r="E459" s="50"/>
      <c r="F459" s="50"/>
      <c r="G459" s="50"/>
      <c r="H459" s="50"/>
      <c r="I459" s="50"/>
      <c r="J459" s="50"/>
    </row>
    <row r="460" ht="12.75" customHeight="1">
      <c r="C460" s="2"/>
      <c r="D460" s="2"/>
      <c r="E460" s="50"/>
      <c r="F460" s="50"/>
      <c r="G460" s="50"/>
      <c r="H460" s="50"/>
      <c r="I460" s="50"/>
      <c r="J460" s="50"/>
    </row>
    <row r="461" ht="12.75" customHeight="1">
      <c r="C461" s="2"/>
      <c r="D461" s="2"/>
      <c r="E461" s="50"/>
      <c r="F461" s="50"/>
      <c r="G461" s="50"/>
      <c r="H461" s="50"/>
      <c r="I461" s="50"/>
      <c r="J461" s="50"/>
    </row>
    <row r="462" ht="12.75" customHeight="1">
      <c r="C462" s="2"/>
      <c r="D462" s="2"/>
      <c r="E462" s="50"/>
      <c r="F462" s="50"/>
      <c r="G462" s="50"/>
      <c r="H462" s="50"/>
      <c r="I462" s="50"/>
      <c r="J462" s="50"/>
    </row>
    <row r="463" ht="12.75" customHeight="1">
      <c r="C463" s="2"/>
      <c r="D463" s="2"/>
      <c r="E463" s="50"/>
      <c r="F463" s="50"/>
      <c r="G463" s="50"/>
      <c r="H463" s="50"/>
      <c r="I463" s="50"/>
      <c r="J463" s="50"/>
    </row>
    <row r="464" ht="12.75" customHeight="1">
      <c r="C464" s="2"/>
      <c r="D464" s="2"/>
      <c r="E464" s="50"/>
      <c r="F464" s="50"/>
      <c r="G464" s="50"/>
      <c r="H464" s="50"/>
      <c r="I464" s="50"/>
      <c r="J464" s="50"/>
    </row>
    <row r="465" ht="12.75" customHeight="1">
      <c r="C465" s="2"/>
      <c r="D465" s="2"/>
      <c r="E465" s="50"/>
      <c r="F465" s="50"/>
      <c r="G465" s="50"/>
      <c r="H465" s="50"/>
      <c r="I465" s="50"/>
      <c r="J465" s="50"/>
    </row>
    <row r="466" ht="12.75" customHeight="1">
      <c r="C466" s="2"/>
      <c r="D466" s="2"/>
      <c r="E466" s="50"/>
      <c r="F466" s="50"/>
      <c r="G466" s="50"/>
      <c r="H466" s="50"/>
      <c r="I466" s="50"/>
      <c r="J466" s="50"/>
    </row>
    <row r="467" ht="12.75" customHeight="1">
      <c r="C467" s="2"/>
      <c r="D467" s="2"/>
      <c r="E467" s="50"/>
      <c r="F467" s="50"/>
      <c r="G467" s="50"/>
      <c r="H467" s="50"/>
      <c r="I467" s="50"/>
      <c r="J467" s="50"/>
    </row>
    <row r="468" ht="12.75" customHeight="1">
      <c r="C468" s="2"/>
      <c r="D468" s="2"/>
      <c r="E468" s="50"/>
      <c r="F468" s="50"/>
      <c r="G468" s="50"/>
      <c r="H468" s="50"/>
      <c r="I468" s="50"/>
      <c r="J468" s="50"/>
    </row>
    <row r="469" ht="12.75" customHeight="1">
      <c r="C469" s="2"/>
      <c r="D469" s="2"/>
      <c r="E469" s="50"/>
      <c r="F469" s="50"/>
      <c r="G469" s="50"/>
      <c r="H469" s="50"/>
      <c r="I469" s="50"/>
      <c r="J469" s="50"/>
    </row>
    <row r="470" ht="12.75" customHeight="1">
      <c r="C470" s="2"/>
      <c r="D470" s="2"/>
      <c r="E470" s="50"/>
      <c r="F470" s="50"/>
      <c r="G470" s="50"/>
      <c r="H470" s="50"/>
      <c r="I470" s="50"/>
      <c r="J470" s="50"/>
    </row>
    <row r="471" ht="12.75" customHeight="1">
      <c r="C471" s="2"/>
      <c r="D471" s="2"/>
      <c r="E471" s="50"/>
      <c r="F471" s="50"/>
      <c r="G471" s="50"/>
      <c r="H471" s="50"/>
      <c r="I471" s="50"/>
      <c r="J471" s="50"/>
    </row>
    <row r="472" ht="12.75" customHeight="1">
      <c r="C472" s="2"/>
      <c r="D472" s="2"/>
      <c r="E472" s="50"/>
      <c r="F472" s="50"/>
      <c r="G472" s="50"/>
      <c r="H472" s="50"/>
      <c r="I472" s="50"/>
      <c r="J472" s="50"/>
    </row>
    <row r="473" ht="12.75" customHeight="1">
      <c r="C473" s="2"/>
      <c r="D473" s="2"/>
      <c r="E473" s="50"/>
      <c r="F473" s="50"/>
      <c r="G473" s="50"/>
      <c r="H473" s="50"/>
      <c r="I473" s="50"/>
      <c r="J473" s="50"/>
    </row>
    <row r="474" ht="12.75" customHeight="1">
      <c r="C474" s="2"/>
      <c r="D474" s="2"/>
      <c r="E474" s="50"/>
      <c r="F474" s="50"/>
      <c r="G474" s="50"/>
      <c r="H474" s="50"/>
      <c r="I474" s="50"/>
      <c r="J474" s="50"/>
    </row>
    <row r="475" ht="12.75" customHeight="1">
      <c r="C475" s="2"/>
      <c r="D475" s="2"/>
      <c r="E475" s="50"/>
      <c r="F475" s="50"/>
      <c r="G475" s="50"/>
      <c r="H475" s="50"/>
      <c r="I475" s="50"/>
      <c r="J475" s="50"/>
    </row>
    <row r="476" ht="12.75" customHeight="1">
      <c r="C476" s="2"/>
      <c r="D476" s="2"/>
      <c r="E476" s="50"/>
      <c r="F476" s="50"/>
      <c r="G476" s="50"/>
      <c r="H476" s="50"/>
      <c r="I476" s="50"/>
      <c r="J476" s="50"/>
    </row>
    <row r="477" ht="12.75" customHeight="1">
      <c r="C477" s="2"/>
      <c r="D477" s="2"/>
      <c r="E477" s="50"/>
      <c r="F477" s="50"/>
      <c r="G477" s="50"/>
      <c r="H477" s="50"/>
      <c r="I477" s="50"/>
      <c r="J477" s="50"/>
    </row>
    <row r="478" ht="12.75" customHeight="1">
      <c r="C478" s="2"/>
      <c r="D478" s="2"/>
      <c r="E478" s="50"/>
      <c r="F478" s="50"/>
      <c r="G478" s="50"/>
      <c r="H478" s="50"/>
      <c r="I478" s="50"/>
      <c r="J478" s="50"/>
    </row>
    <row r="479" ht="12.75" customHeight="1">
      <c r="C479" s="2"/>
      <c r="D479" s="2"/>
      <c r="E479" s="50"/>
      <c r="F479" s="50"/>
      <c r="G479" s="50"/>
      <c r="H479" s="50"/>
      <c r="I479" s="50"/>
      <c r="J479" s="50"/>
    </row>
    <row r="480" ht="12.75" customHeight="1">
      <c r="C480" s="2"/>
      <c r="D480" s="2"/>
      <c r="E480" s="50"/>
      <c r="F480" s="50"/>
      <c r="G480" s="50"/>
      <c r="H480" s="50"/>
      <c r="I480" s="50"/>
      <c r="J480" s="50"/>
    </row>
    <row r="481" ht="12.75" customHeight="1">
      <c r="C481" s="2"/>
      <c r="D481" s="2"/>
      <c r="E481" s="50"/>
      <c r="F481" s="50"/>
      <c r="G481" s="50"/>
      <c r="H481" s="50"/>
      <c r="I481" s="50"/>
      <c r="J481" s="50"/>
    </row>
    <row r="482" ht="12.75" customHeight="1">
      <c r="C482" s="2"/>
      <c r="D482" s="2"/>
      <c r="E482" s="50"/>
      <c r="F482" s="50"/>
      <c r="G482" s="50"/>
      <c r="H482" s="50"/>
      <c r="I482" s="50"/>
      <c r="J482" s="50"/>
    </row>
    <row r="483" ht="12.75" customHeight="1">
      <c r="C483" s="2"/>
      <c r="D483" s="2"/>
      <c r="E483" s="50"/>
      <c r="F483" s="50"/>
      <c r="G483" s="50"/>
      <c r="H483" s="50"/>
      <c r="I483" s="50"/>
      <c r="J483" s="50"/>
    </row>
    <row r="484" ht="12.75" customHeight="1">
      <c r="C484" s="2"/>
      <c r="D484" s="2"/>
      <c r="E484" s="50"/>
      <c r="F484" s="50"/>
      <c r="G484" s="50"/>
      <c r="H484" s="50"/>
      <c r="I484" s="50"/>
      <c r="J484" s="50"/>
    </row>
    <row r="485" ht="12.75" customHeight="1">
      <c r="C485" s="2"/>
      <c r="D485" s="2"/>
      <c r="E485" s="50"/>
      <c r="F485" s="50"/>
      <c r="G485" s="50"/>
      <c r="H485" s="50"/>
      <c r="I485" s="50"/>
      <c r="J485" s="50"/>
    </row>
    <row r="486" ht="12.75" customHeight="1">
      <c r="C486" s="2"/>
      <c r="D486" s="2"/>
      <c r="E486" s="50"/>
      <c r="F486" s="50"/>
      <c r="G486" s="50"/>
      <c r="H486" s="50"/>
      <c r="I486" s="50"/>
      <c r="J486" s="50"/>
    </row>
    <row r="487" ht="12.75" customHeight="1">
      <c r="C487" s="2"/>
      <c r="D487" s="2"/>
      <c r="E487" s="50"/>
      <c r="F487" s="50"/>
      <c r="G487" s="50"/>
      <c r="H487" s="50"/>
      <c r="I487" s="50"/>
      <c r="J487" s="50"/>
    </row>
    <row r="488" ht="12.75" customHeight="1">
      <c r="C488" s="2"/>
      <c r="D488" s="2"/>
      <c r="E488" s="50"/>
      <c r="F488" s="50"/>
      <c r="G488" s="50"/>
      <c r="H488" s="50"/>
      <c r="I488" s="50"/>
      <c r="J488" s="50"/>
    </row>
    <row r="489" ht="12.75" customHeight="1">
      <c r="C489" s="2"/>
      <c r="D489" s="2"/>
      <c r="E489" s="50"/>
      <c r="F489" s="50"/>
      <c r="G489" s="50"/>
      <c r="H489" s="50"/>
      <c r="I489" s="50"/>
      <c r="J489" s="50"/>
    </row>
    <row r="490" ht="12.75" customHeight="1">
      <c r="C490" s="2"/>
      <c r="D490" s="2"/>
      <c r="E490" s="50"/>
      <c r="F490" s="50"/>
      <c r="G490" s="50"/>
      <c r="H490" s="50"/>
      <c r="I490" s="50"/>
      <c r="J490" s="50"/>
    </row>
    <row r="491" ht="12.75" customHeight="1">
      <c r="C491" s="2"/>
      <c r="D491" s="2"/>
      <c r="E491" s="50"/>
      <c r="F491" s="50"/>
      <c r="G491" s="50"/>
      <c r="H491" s="50"/>
      <c r="I491" s="50"/>
      <c r="J491" s="50"/>
    </row>
    <row r="492" ht="12.75" customHeight="1">
      <c r="C492" s="2"/>
      <c r="D492" s="2"/>
      <c r="E492" s="50"/>
      <c r="F492" s="50"/>
      <c r="G492" s="50"/>
      <c r="H492" s="50"/>
      <c r="I492" s="50"/>
      <c r="J492" s="50"/>
    </row>
    <row r="493" ht="12.75" customHeight="1">
      <c r="C493" s="2"/>
      <c r="D493" s="2"/>
      <c r="E493" s="50"/>
      <c r="F493" s="50"/>
      <c r="G493" s="50"/>
      <c r="H493" s="50"/>
      <c r="I493" s="50"/>
      <c r="J493" s="50"/>
    </row>
    <row r="494" ht="12.75" customHeight="1">
      <c r="C494" s="2"/>
      <c r="D494" s="2"/>
      <c r="E494" s="50"/>
      <c r="F494" s="50"/>
      <c r="G494" s="50"/>
      <c r="H494" s="50"/>
      <c r="I494" s="50"/>
      <c r="J494" s="50"/>
    </row>
    <row r="495" ht="12.75" customHeight="1">
      <c r="C495" s="2"/>
      <c r="D495" s="2"/>
      <c r="E495" s="50"/>
      <c r="F495" s="50"/>
      <c r="G495" s="50"/>
      <c r="H495" s="50"/>
      <c r="I495" s="50"/>
      <c r="J495" s="50"/>
    </row>
    <row r="496" ht="12.75" customHeight="1">
      <c r="C496" s="2"/>
      <c r="D496" s="2"/>
      <c r="E496" s="50"/>
      <c r="F496" s="50"/>
      <c r="G496" s="50"/>
      <c r="H496" s="50"/>
      <c r="I496" s="50"/>
      <c r="J496" s="50"/>
    </row>
    <row r="497" ht="12.75" customHeight="1">
      <c r="C497" s="2"/>
      <c r="D497" s="2"/>
      <c r="E497" s="50"/>
      <c r="F497" s="50"/>
      <c r="G497" s="50"/>
      <c r="H497" s="50"/>
      <c r="I497" s="50"/>
      <c r="J497" s="50"/>
    </row>
    <row r="498" ht="12.75" customHeight="1">
      <c r="C498" s="2"/>
      <c r="D498" s="2"/>
      <c r="E498" s="50"/>
      <c r="F498" s="50"/>
      <c r="G498" s="50"/>
      <c r="H498" s="50"/>
      <c r="I498" s="50"/>
      <c r="J498" s="50"/>
    </row>
    <row r="499" ht="12.75" customHeight="1">
      <c r="C499" s="2"/>
      <c r="D499" s="2"/>
      <c r="E499" s="50"/>
      <c r="F499" s="50"/>
      <c r="G499" s="50"/>
      <c r="H499" s="50"/>
      <c r="I499" s="50"/>
      <c r="J499" s="50"/>
    </row>
    <row r="500" ht="12.75" customHeight="1">
      <c r="C500" s="2"/>
      <c r="D500" s="2"/>
      <c r="E500" s="50"/>
      <c r="F500" s="50"/>
      <c r="G500" s="50"/>
      <c r="H500" s="50"/>
      <c r="I500" s="50"/>
      <c r="J500" s="50"/>
    </row>
    <row r="501" ht="12.75" customHeight="1">
      <c r="C501" s="2"/>
      <c r="D501" s="2"/>
      <c r="E501" s="50"/>
      <c r="F501" s="50"/>
      <c r="G501" s="50"/>
      <c r="H501" s="50"/>
      <c r="I501" s="50"/>
      <c r="J501" s="50"/>
    </row>
    <row r="502" ht="12.75" customHeight="1">
      <c r="C502" s="2"/>
      <c r="D502" s="2"/>
      <c r="E502" s="50"/>
      <c r="F502" s="50"/>
      <c r="G502" s="50"/>
      <c r="H502" s="50"/>
      <c r="I502" s="50"/>
      <c r="J502" s="50"/>
    </row>
    <row r="503" ht="12.75" customHeight="1">
      <c r="C503" s="2"/>
      <c r="D503" s="2"/>
      <c r="E503" s="50"/>
      <c r="F503" s="50"/>
      <c r="G503" s="50"/>
      <c r="H503" s="50"/>
      <c r="I503" s="50"/>
      <c r="J503" s="50"/>
    </row>
    <row r="504" ht="12.75" customHeight="1">
      <c r="C504" s="2"/>
      <c r="D504" s="2"/>
      <c r="E504" s="50"/>
      <c r="F504" s="50"/>
      <c r="G504" s="50"/>
      <c r="H504" s="50"/>
      <c r="I504" s="50"/>
      <c r="J504" s="50"/>
    </row>
    <row r="505" ht="12.75" customHeight="1">
      <c r="C505" s="2"/>
      <c r="D505" s="2"/>
      <c r="E505" s="50"/>
      <c r="F505" s="50"/>
      <c r="G505" s="50"/>
      <c r="H505" s="50"/>
      <c r="I505" s="50"/>
      <c r="J505" s="50"/>
    </row>
    <row r="506" ht="12.75" customHeight="1">
      <c r="C506" s="2"/>
      <c r="D506" s="2"/>
      <c r="E506" s="50"/>
      <c r="F506" s="50"/>
      <c r="G506" s="50"/>
      <c r="H506" s="50"/>
      <c r="I506" s="50"/>
      <c r="J506" s="50"/>
    </row>
    <row r="507" ht="12.75" customHeight="1">
      <c r="C507" s="2"/>
      <c r="D507" s="2"/>
      <c r="E507" s="50"/>
      <c r="F507" s="50"/>
      <c r="G507" s="50"/>
      <c r="H507" s="50"/>
      <c r="I507" s="50"/>
      <c r="J507" s="50"/>
    </row>
    <row r="508" ht="12.75" customHeight="1">
      <c r="C508" s="2"/>
      <c r="D508" s="2"/>
      <c r="E508" s="50"/>
      <c r="F508" s="50"/>
      <c r="G508" s="50"/>
      <c r="H508" s="50"/>
      <c r="I508" s="50"/>
      <c r="J508" s="50"/>
    </row>
    <row r="509" ht="12.75" customHeight="1">
      <c r="C509" s="2"/>
      <c r="D509" s="2"/>
      <c r="E509" s="50"/>
      <c r="F509" s="50"/>
      <c r="G509" s="50"/>
      <c r="H509" s="50"/>
      <c r="I509" s="50"/>
      <c r="J509" s="50"/>
    </row>
    <row r="510" ht="12.75" customHeight="1">
      <c r="C510" s="2"/>
      <c r="D510" s="2"/>
      <c r="E510" s="50"/>
      <c r="F510" s="50"/>
      <c r="G510" s="50"/>
      <c r="H510" s="50"/>
      <c r="I510" s="50"/>
      <c r="J510" s="50"/>
    </row>
    <row r="511" ht="12.75" customHeight="1">
      <c r="C511" s="2"/>
      <c r="D511" s="2"/>
      <c r="E511" s="50"/>
      <c r="F511" s="50"/>
      <c r="G511" s="50"/>
      <c r="H511" s="50"/>
      <c r="I511" s="50"/>
      <c r="J511" s="50"/>
    </row>
    <row r="512" ht="12.75" customHeight="1">
      <c r="C512" s="2"/>
      <c r="D512" s="2"/>
      <c r="E512" s="50"/>
      <c r="F512" s="50"/>
      <c r="G512" s="50"/>
      <c r="H512" s="50"/>
      <c r="I512" s="50"/>
      <c r="J512" s="50"/>
    </row>
    <row r="513" ht="12.75" customHeight="1">
      <c r="C513" s="2"/>
      <c r="D513" s="2"/>
      <c r="E513" s="50"/>
      <c r="F513" s="50"/>
      <c r="G513" s="50"/>
      <c r="H513" s="50"/>
      <c r="I513" s="50"/>
      <c r="J513" s="50"/>
    </row>
    <row r="514" ht="12.75" customHeight="1">
      <c r="C514" s="2"/>
      <c r="D514" s="2"/>
      <c r="E514" s="50"/>
      <c r="F514" s="50"/>
      <c r="G514" s="50"/>
      <c r="H514" s="50"/>
      <c r="I514" s="50"/>
      <c r="J514" s="50"/>
    </row>
    <row r="515" ht="12.75" customHeight="1">
      <c r="C515" s="2"/>
      <c r="D515" s="2"/>
      <c r="E515" s="50"/>
      <c r="F515" s="50"/>
      <c r="G515" s="50"/>
      <c r="H515" s="50"/>
      <c r="I515" s="50"/>
      <c r="J515" s="50"/>
    </row>
    <row r="516" ht="12.75" customHeight="1">
      <c r="C516" s="2"/>
      <c r="D516" s="2"/>
      <c r="E516" s="50"/>
      <c r="F516" s="50"/>
      <c r="G516" s="50"/>
      <c r="H516" s="50"/>
      <c r="I516" s="50"/>
      <c r="J516" s="50"/>
    </row>
    <row r="517" ht="12.75" customHeight="1">
      <c r="C517" s="2"/>
      <c r="D517" s="2"/>
      <c r="E517" s="50"/>
      <c r="F517" s="50"/>
      <c r="G517" s="50"/>
      <c r="H517" s="50"/>
      <c r="I517" s="50"/>
      <c r="J517" s="50"/>
    </row>
    <row r="518" ht="12.75" customHeight="1">
      <c r="C518" s="2"/>
      <c r="D518" s="2"/>
      <c r="E518" s="50"/>
      <c r="F518" s="50"/>
      <c r="G518" s="50"/>
      <c r="H518" s="50"/>
      <c r="I518" s="50"/>
      <c r="J518" s="50"/>
    </row>
    <row r="519" ht="12.75" customHeight="1">
      <c r="C519" s="2"/>
      <c r="D519" s="2"/>
      <c r="E519" s="50"/>
      <c r="F519" s="50"/>
      <c r="G519" s="50"/>
      <c r="H519" s="50"/>
      <c r="I519" s="50"/>
      <c r="J519" s="50"/>
    </row>
    <row r="520" ht="12.75" customHeight="1">
      <c r="C520" s="2"/>
      <c r="D520" s="2"/>
      <c r="E520" s="50"/>
      <c r="F520" s="50"/>
      <c r="G520" s="50"/>
      <c r="H520" s="50"/>
      <c r="I520" s="50"/>
      <c r="J520" s="50"/>
    </row>
    <row r="521" ht="12.75" customHeight="1">
      <c r="C521" s="2"/>
      <c r="D521" s="2"/>
      <c r="E521" s="50"/>
      <c r="F521" s="50"/>
      <c r="G521" s="50"/>
      <c r="H521" s="50"/>
      <c r="I521" s="50"/>
      <c r="J521" s="50"/>
    </row>
    <row r="522" ht="12.75" customHeight="1">
      <c r="C522" s="2"/>
      <c r="D522" s="2"/>
      <c r="E522" s="50"/>
      <c r="F522" s="50"/>
      <c r="G522" s="50"/>
      <c r="H522" s="50"/>
      <c r="I522" s="50"/>
      <c r="J522" s="50"/>
    </row>
    <row r="523" ht="12.75" customHeight="1">
      <c r="C523" s="2"/>
      <c r="D523" s="2"/>
      <c r="E523" s="50"/>
      <c r="F523" s="50"/>
      <c r="G523" s="50"/>
      <c r="H523" s="50"/>
      <c r="I523" s="50"/>
      <c r="J523" s="50"/>
    </row>
    <row r="524" ht="12.75" customHeight="1">
      <c r="C524" s="2"/>
      <c r="D524" s="2"/>
      <c r="E524" s="50"/>
      <c r="F524" s="50"/>
      <c r="G524" s="50"/>
      <c r="H524" s="50"/>
      <c r="I524" s="50"/>
      <c r="J524" s="50"/>
    </row>
    <row r="525" ht="12.75" customHeight="1">
      <c r="C525" s="2"/>
      <c r="D525" s="2"/>
      <c r="E525" s="50"/>
      <c r="F525" s="50"/>
      <c r="G525" s="50"/>
      <c r="H525" s="50"/>
      <c r="I525" s="50"/>
      <c r="J525" s="50"/>
    </row>
    <row r="526" ht="12.75" customHeight="1">
      <c r="C526" s="2"/>
      <c r="D526" s="2"/>
      <c r="E526" s="50"/>
      <c r="F526" s="50"/>
      <c r="G526" s="50"/>
      <c r="H526" s="50"/>
      <c r="I526" s="50"/>
      <c r="J526" s="50"/>
    </row>
    <row r="527" ht="12.75" customHeight="1">
      <c r="C527" s="2"/>
      <c r="D527" s="2"/>
      <c r="E527" s="50"/>
      <c r="F527" s="50"/>
      <c r="G527" s="50"/>
      <c r="H527" s="50"/>
      <c r="I527" s="50"/>
      <c r="J527" s="50"/>
    </row>
    <row r="528" ht="12.75" customHeight="1">
      <c r="C528" s="2"/>
      <c r="D528" s="2"/>
      <c r="E528" s="50"/>
      <c r="F528" s="50"/>
      <c r="G528" s="50"/>
      <c r="H528" s="50"/>
      <c r="I528" s="50"/>
      <c r="J528" s="50"/>
    </row>
    <row r="529" ht="12.75" customHeight="1">
      <c r="C529" s="2"/>
      <c r="D529" s="2"/>
      <c r="E529" s="50"/>
      <c r="F529" s="50"/>
      <c r="G529" s="50"/>
      <c r="H529" s="50"/>
      <c r="I529" s="50"/>
      <c r="J529" s="50"/>
    </row>
    <row r="530" ht="12.75" customHeight="1">
      <c r="C530" s="2"/>
      <c r="D530" s="2"/>
      <c r="E530" s="50"/>
      <c r="F530" s="50"/>
      <c r="G530" s="50"/>
      <c r="H530" s="50"/>
      <c r="I530" s="50"/>
      <c r="J530" s="50"/>
    </row>
    <row r="531" ht="12.75" customHeight="1">
      <c r="C531" s="2"/>
      <c r="D531" s="2"/>
      <c r="E531" s="50"/>
      <c r="F531" s="50"/>
      <c r="G531" s="50"/>
      <c r="H531" s="50"/>
      <c r="I531" s="50"/>
      <c r="J531" s="50"/>
    </row>
    <row r="532" ht="12.75" customHeight="1">
      <c r="C532" s="2"/>
      <c r="D532" s="2"/>
      <c r="E532" s="50"/>
      <c r="F532" s="50"/>
      <c r="G532" s="50"/>
      <c r="H532" s="50"/>
      <c r="I532" s="50"/>
      <c r="J532" s="50"/>
    </row>
    <row r="533" ht="12.75" customHeight="1">
      <c r="C533" s="2"/>
      <c r="D533" s="2"/>
      <c r="E533" s="50"/>
      <c r="F533" s="50"/>
      <c r="G533" s="50"/>
      <c r="H533" s="50"/>
      <c r="I533" s="50"/>
      <c r="J533" s="50"/>
    </row>
    <row r="534" ht="12.75" customHeight="1">
      <c r="C534" s="2"/>
      <c r="D534" s="2"/>
      <c r="E534" s="50"/>
      <c r="F534" s="50"/>
      <c r="G534" s="50"/>
      <c r="H534" s="50"/>
      <c r="I534" s="50"/>
      <c r="J534" s="50"/>
    </row>
    <row r="535" ht="12.75" customHeight="1">
      <c r="C535" s="2"/>
      <c r="D535" s="2"/>
      <c r="E535" s="50"/>
      <c r="F535" s="50"/>
      <c r="G535" s="50"/>
      <c r="H535" s="50"/>
      <c r="I535" s="50"/>
      <c r="J535" s="50"/>
    </row>
    <row r="536" ht="12.75" customHeight="1">
      <c r="C536" s="2"/>
      <c r="D536" s="2"/>
      <c r="E536" s="50"/>
      <c r="F536" s="50"/>
      <c r="G536" s="50"/>
      <c r="H536" s="50"/>
      <c r="I536" s="50"/>
      <c r="J536" s="50"/>
    </row>
    <row r="537" ht="12.75" customHeight="1">
      <c r="C537" s="2"/>
      <c r="D537" s="2"/>
      <c r="E537" s="50"/>
      <c r="F537" s="50"/>
      <c r="G537" s="50"/>
      <c r="H537" s="50"/>
      <c r="I537" s="50"/>
      <c r="J537" s="50"/>
    </row>
    <row r="538" ht="12.75" customHeight="1">
      <c r="C538" s="2"/>
      <c r="D538" s="2"/>
      <c r="E538" s="50"/>
      <c r="F538" s="50"/>
      <c r="G538" s="50"/>
      <c r="H538" s="50"/>
      <c r="I538" s="50"/>
      <c r="J538" s="50"/>
    </row>
    <row r="539" ht="12.75" customHeight="1">
      <c r="C539" s="2"/>
      <c r="D539" s="2"/>
      <c r="E539" s="50"/>
      <c r="F539" s="50"/>
      <c r="G539" s="50"/>
      <c r="H539" s="50"/>
      <c r="I539" s="50"/>
      <c r="J539" s="50"/>
    </row>
    <row r="540" ht="12.75" customHeight="1">
      <c r="C540" s="2"/>
      <c r="D540" s="2"/>
      <c r="E540" s="50"/>
      <c r="F540" s="50"/>
      <c r="G540" s="50"/>
      <c r="H540" s="50"/>
      <c r="I540" s="50"/>
      <c r="J540" s="50"/>
    </row>
    <row r="541" ht="12.75" customHeight="1">
      <c r="C541" s="2"/>
      <c r="D541" s="2"/>
      <c r="E541" s="50"/>
      <c r="F541" s="50"/>
      <c r="G541" s="50"/>
      <c r="H541" s="50"/>
      <c r="I541" s="50"/>
      <c r="J541" s="50"/>
    </row>
    <row r="542" ht="12.75" customHeight="1">
      <c r="C542" s="2"/>
      <c r="D542" s="2"/>
      <c r="E542" s="50"/>
      <c r="F542" s="50"/>
      <c r="G542" s="50"/>
      <c r="H542" s="50"/>
      <c r="I542" s="50"/>
      <c r="J542" s="50"/>
    </row>
    <row r="543" ht="12.75" customHeight="1">
      <c r="C543" s="2"/>
      <c r="D543" s="2"/>
      <c r="E543" s="50"/>
      <c r="F543" s="50"/>
      <c r="G543" s="50"/>
      <c r="H543" s="50"/>
      <c r="I543" s="50"/>
      <c r="J543" s="50"/>
    </row>
    <row r="544" ht="12.75" customHeight="1">
      <c r="C544" s="2"/>
      <c r="D544" s="2"/>
      <c r="E544" s="50"/>
      <c r="F544" s="50"/>
      <c r="G544" s="50"/>
      <c r="H544" s="50"/>
      <c r="I544" s="50"/>
      <c r="J544" s="50"/>
    </row>
    <row r="545" ht="12.75" customHeight="1">
      <c r="C545" s="2"/>
      <c r="D545" s="2"/>
      <c r="E545" s="50"/>
      <c r="F545" s="50"/>
      <c r="G545" s="50"/>
      <c r="H545" s="50"/>
      <c r="I545" s="50"/>
      <c r="J545" s="50"/>
    </row>
    <row r="546" ht="12.75" customHeight="1">
      <c r="C546" s="2"/>
      <c r="D546" s="2"/>
      <c r="E546" s="50"/>
      <c r="F546" s="50"/>
      <c r="G546" s="50"/>
      <c r="H546" s="50"/>
      <c r="I546" s="50"/>
      <c r="J546" s="50"/>
    </row>
    <row r="547" ht="12.75" customHeight="1">
      <c r="C547" s="2"/>
      <c r="D547" s="2"/>
      <c r="E547" s="50"/>
      <c r="F547" s="50"/>
      <c r="G547" s="50"/>
      <c r="H547" s="50"/>
      <c r="I547" s="50"/>
      <c r="J547" s="50"/>
    </row>
    <row r="548" ht="12.75" customHeight="1">
      <c r="C548" s="2"/>
      <c r="D548" s="2"/>
      <c r="E548" s="50"/>
      <c r="F548" s="50"/>
      <c r="G548" s="50"/>
      <c r="H548" s="50"/>
      <c r="I548" s="50"/>
      <c r="J548" s="50"/>
    </row>
    <row r="549" ht="12.75" customHeight="1">
      <c r="C549" s="2"/>
      <c r="D549" s="2"/>
      <c r="E549" s="50"/>
      <c r="F549" s="50"/>
      <c r="G549" s="50"/>
      <c r="H549" s="50"/>
      <c r="I549" s="50"/>
      <c r="J549" s="50"/>
    </row>
    <row r="550" ht="12.75" customHeight="1">
      <c r="C550" s="2"/>
      <c r="D550" s="2"/>
      <c r="E550" s="50"/>
      <c r="F550" s="50"/>
      <c r="G550" s="50"/>
      <c r="H550" s="50"/>
      <c r="I550" s="50"/>
      <c r="J550" s="50"/>
    </row>
    <row r="551" ht="12.75" customHeight="1">
      <c r="C551" s="2"/>
      <c r="D551" s="2"/>
      <c r="E551" s="50"/>
      <c r="F551" s="50"/>
      <c r="G551" s="50"/>
      <c r="H551" s="50"/>
      <c r="I551" s="50"/>
      <c r="J551" s="50"/>
    </row>
    <row r="552" ht="12.75" customHeight="1">
      <c r="C552" s="2"/>
      <c r="D552" s="2"/>
      <c r="E552" s="50"/>
      <c r="F552" s="50"/>
      <c r="G552" s="50"/>
      <c r="H552" s="50"/>
      <c r="I552" s="50"/>
      <c r="J552" s="50"/>
    </row>
    <row r="553" ht="12.75" customHeight="1">
      <c r="C553" s="2"/>
      <c r="D553" s="2"/>
      <c r="E553" s="50"/>
      <c r="F553" s="50"/>
      <c r="G553" s="50"/>
      <c r="H553" s="50"/>
      <c r="I553" s="50"/>
      <c r="J553" s="50"/>
    </row>
    <row r="554" ht="12.75" customHeight="1">
      <c r="C554" s="2"/>
      <c r="D554" s="2"/>
      <c r="E554" s="50"/>
      <c r="F554" s="50"/>
      <c r="G554" s="50"/>
      <c r="H554" s="50"/>
      <c r="I554" s="50"/>
      <c r="J554" s="50"/>
    </row>
    <row r="555" ht="12.75" customHeight="1">
      <c r="C555" s="2"/>
      <c r="D555" s="2"/>
      <c r="E555" s="50"/>
      <c r="F555" s="50"/>
      <c r="G555" s="50"/>
      <c r="H555" s="50"/>
      <c r="I555" s="50"/>
      <c r="J555" s="50"/>
    </row>
    <row r="556" ht="12.75" customHeight="1">
      <c r="C556" s="2"/>
      <c r="D556" s="2"/>
      <c r="E556" s="50"/>
      <c r="F556" s="50"/>
      <c r="G556" s="50"/>
      <c r="H556" s="50"/>
      <c r="I556" s="50"/>
      <c r="J556" s="50"/>
    </row>
    <row r="557" ht="12.75" customHeight="1">
      <c r="C557" s="2"/>
      <c r="D557" s="2"/>
      <c r="E557" s="50"/>
      <c r="F557" s="50"/>
      <c r="G557" s="50"/>
      <c r="H557" s="50"/>
      <c r="I557" s="50"/>
      <c r="J557" s="50"/>
    </row>
    <row r="558" ht="12.75" customHeight="1">
      <c r="C558" s="2"/>
      <c r="D558" s="2"/>
      <c r="E558" s="50"/>
      <c r="F558" s="50"/>
      <c r="G558" s="50"/>
      <c r="H558" s="50"/>
      <c r="I558" s="50"/>
      <c r="J558" s="50"/>
    </row>
    <row r="559" ht="12.75" customHeight="1">
      <c r="C559" s="2"/>
      <c r="D559" s="2"/>
      <c r="E559" s="50"/>
      <c r="F559" s="50"/>
      <c r="G559" s="50"/>
      <c r="H559" s="50"/>
      <c r="I559" s="50"/>
      <c r="J559" s="50"/>
    </row>
    <row r="560" ht="12.75" customHeight="1">
      <c r="C560" s="2"/>
      <c r="D560" s="2"/>
      <c r="E560" s="50"/>
      <c r="F560" s="50"/>
      <c r="G560" s="50"/>
      <c r="H560" s="50"/>
      <c r="I560" s="50"/>
      <c r="J560" s="50"/>
    </row>
    <row r="561" ht="12.75" customHeight="1">
      <c r="C561" s="2"/>
      <c r="D561" s="2"/>
      <c r="E561" s="50"/>
      <c r="F561" s="50"/>
      <c r="G561" s="50"/>
      <c r="H561" s="50"/>
      <c r="I561" s="50"/>
      <c r="J561" s="50"/>
    </row>
    <row r="562" ht="12.75" customHeight="1">
      <c r="C562" s="2"/>
      <c r="D562" s="2"/>
      <c r="E562" s="50"/>
      <c r="F562" s="50"/>
      <c r="G562" s="50"/>
      <c r="H562" s="50"/>
      <c r="I562" s="50"/>
      <c r="J562" s="50"/>
    </row>
    <row r="563" ht="12.75" customHeight="1">
      <c r="C563" s="2"/>
      <c r="D563" s="2"/>
      <c r="E563" s="50"/>
      <c r="F563" s="50"/>
      <c r="G563" s="50"/>
      <c r="H563" s="50"/>
      <c r="I563" s="50"/>
      <c r="J563" s="50"/>
    </row>
    <row r="564" ht="12.75" customHeight="1">
      <c r="C564" s="2"/>
      <c r="D564" s="2"/>
      <c r="E564" s="50"/>
      <c r="F564" s="50"/>
      <c r="G564" s="50"/>
      <c r="H564" s="50"/>
      <c r="I564" s="50"/>
      <c r="J564" s="50"/>
    </row>
    <row r="565" ht="12.75" customHeight="1">
      <c r="C565" s="2"/>
      <c r="D565" s="2"/>
      <c r="E565" s="50"/>
      <c r="F565" s="50"/>
      <c r="G565" s="50"/>
      <c r="H565" s="50"/>
      <c r="I565" s="50"/>
      <c r="J565" s="50"/>
    </row>
    <row r="566" ht="12.75" customHeight="1">
      <c r="C566" s="2"/>
      <c r="D566" s="2"/>
      <c r="E566" s="50"/>
      <c r="F566" s="50"/>
      <c r="G566" s="50"/>
      <c r="H566" s="50"/>
      <c r="I566" s="50"/>
      <c r="J566" s="50"/>
    </row>
    <row r="567" ht="12.75" customHeight="1">
      <c r="C567" s="2"/>
      <c r="D567" s="2"/>
      <c r="E567" s="50"/>
      <c r="F567" s="50"/>
      <c r="G567" s="50"/>
      <c r="H567" s="50"/>
      <c r="I567" s="50"/>
      <c r="J567" s="50"/>
    </row>
    <row r="568" ht="12.75" customHeight="1">
      <c r="C568" s="2"/>
      <c r="D568" s="2"/>
      <c r="E568" s="50"/>
      <c r="F568" s="50"/>
      <c r="G568" s="50"/>
      <c r="H568" s="50"/>
      <c r="I568" s="50"/>
      <c r="J568" s="50"/>
    </row>
    <row r="569" ht="12.75" customHeight="1">
      <c r="C569" s="2"/>
      <c r="D569" s="2"/>
      <c r="E569" s="50"/>
      <c r="F569" s="50"/>
      <c r="G569" s="50"/>
      <c r="H569" s="50"/>
      <c r="I569" s="50"/>
      <c r="J569" s="50"/>
    </row>
    <row r="570" ht="12.75" customHeight="1">
      <c r="C570" s="2"/>
      <c r="D570" s="2"/>
      <c r="E570" s="50"/>
      <c r="F570" s="50"/>
      <c r="G570" s="50"/>
      <c r="H570" s="50"/>
      <c r="I570" s="50"/>
      <c r="J570" s="50"/>
    </row>
    <row r="571" ht="12.75" customHeight="1">
      <c r="C571" s="2"/>
      <c r="D571" s="2"/>
      <c r="E571" s="50"/>
      <c r="F571" s="50"/>
      <c r="G571" s="50"/>
      <c r="H571" s="50"/>
      <c r="I571" s="50"/>
      <c r="J571" s="50"/>
    </row>
    <row r="572" ht="12.75" customHeight="1">
      <c r="C572" s="2"/>
      <c r="D572" s="2"/>
      <c r="E572" s="50"/>
      <c r="F572" s="50"/>
      <c r="G572" s="50"/>
      <c r="H572" s="50"/>
      <c r="I572" s="50"/>
      <c r="J572" s="50"/>
    </row>
    <row r="573" ht="12.75" customHeight="1">
      <c r="C573" s="2"/>
      <c r="D573" s="2"/>
      <c r="E573" s="50"/>
      <c r="F573" s="50"/>
      <c r="G573" s="50"/>
      <c r="H573" s="50"/>
      <c r="I573" s="50"/>
      <c r="J573" s="50"/>
    </row>
    <row r="574" ht="12.75" customHeight="1">
      <c r="C574" s="2"/>
      <c r="D574" s="2"/>
      <c r="E574" s="50"/>
      <c r="F574" s="50"/>
      <c r="G574" s="50"/>
      <c r="H574" s="50"/>
      <c r="I574" s="50"/>
      <c r="J574" s="50"/>
    </row>
    <row r="575" ht="12.75" customHeight="1">
      <c r="C575" s="2"/>
      <c r="D575" s="2"/>
      <c r="E575" s="50"/>
      <c r="F575" s="50"/>
      <c r="G575" s="50"/>
      <c r="H575" s="50"/>
      <c r="I575" s="50"/>
      <c r="J575" s="50"/>
    </row>
    <row r="576" ht="12.75" customHeight="1">
      <c r="C576" s="2"/>
      <c r="D576" s="2"/>
      <c r="E576" s="50"/>
      <c r="F576" s="50"/>
      <c r="G576" s="50"/>
      <c r="H576" s="50"/>
      <c r="I576" s="50"/>
      <c r="J576" s="50"/>
    </row>
    <row r="577" ht="12.75" customHeight="1">
      <c r="C577" s="2"/>
      <c r="D577" s="2"/>
      <c r="E577" s="50"/>
      <c r="F577" s="50"/>
      <c r="G577" s="50"/>
      <c r="H577" s="50"/>
      <c r="I577" s="50"/>
      <c r="J577" s="50"/>
    </row>
    <row r="578" ht="12.75" customHeight="1">
      <c r="C578" s="2"/>
      <c r="D578" s="2"/>
      <c r="E578" s="50"/>
      <c r="F578" s="50"/>
      <c r="G578" s="50"/>
      <c r="H578" s="50"/>
      <c r="I578" s="50"/>
      <c r="J578" s="50"/>
    </row>
    <row r="579" ht="12.75" customHeight="1">
      <c r="C579" s="2"/>
      <c r="D579" s="2"/>
      <c r="E579" s="50"/>
      <c r="F579" s="50"/>
      <c r="G579" s="50"/>
      <c r="H579" s="50"/>
      <c r="I579" s="50"/>
      <c r="J579" s="50"/>
    </row>
    <row r="580" ht="12.75" customHeight="1">
      <c r="C580" s="2"/>
      <c r="D580" s="2"/>
      <c r="E580" s="50"/>
      <c r="F580" s="50"/>
      <c r="G580" s="50"/>
      <c r="H580" s="50"/>
      <c r="I580" s="50"/>
      <c r="J580" s="50"/>
    </row>
    <row r="581" ht="12.75" customHeight="1">
      <c r="C581" s="2"/>
      <c r="D581" s="2"/>
      <c r="E581" s="50"/>
      <c r="F581" s="50"/>
      <c r="G581" s="50"/>
      <c r="H581" s="50"/>
      <c r="I581" s="50"/>
      <c r="J581" s="50"/>
    </row>
    <row r="582" ht="12.75" customHeight="1">
      <c r="C582" s="2"/>
      <c r="D582" s="2"/>
      <c r="E582" s="50"/>
      <c r="F582" s="50"/>
      <c r="G582" s="50"/>
      <c r="H582" s="50"/>
      <c r="I582" s="50"/>
      <c r="J582" s="50"/>
    </row>
    <row r="583" ht="12.75" customHeight="1">
      <c r="C583" s="2"/>
      <c r="D583" s="2"/>
      <c r="E583" s="50"/>
      <c r="F583" s="50"/>
      <c r="G583" s="50"/>
      <c r="H583" s="50"/>
      <c r="I583" s="50"/>
      <c r="J583" s="50"/>
    </row>
    <row r="584" ht="12.75" customHeight="1">
      <c r="C584" s="2"/>
      <c r="D584" s="2"/>
      <c r="E584" s="50"/>
      <c r="F584" s="50"/>
      <c r="G584" s="50"/>
      <c r="H584" s="50"/>
      <c r="I584" s="50"/>
      <c r="J584" s="50"/>
    </row>
    <row r="585" ht="12.75" customHeight="1">
      <c r="C585" s="2"/>
      <c r="D585" s="2"/>
      <c r="E585" s="50"/>
      <c r="F585" s="50"/>
      <c r="G585" s="50"/>
      <c r="H585" s="50"/>
      <c r="I585" s="50"/>
      <c r="J585" s="50"/>
    </row>
    <row r="586" ht="12.75" customHeight="1">
      <c r="C586" s="2"/>
      <c r="D586" s="2"/>
      <c r="E586" s="50"/>
      <c r="F586" s="50"/>
      <c r="G586" s="50"/>
      <c r="H586" s="50"/>
      <c r="I586" s="50"/>
      <c r="J586" s="50"/>
    </row>
    <row r="587" ht="12.75" customHeight="1">
      <c r="C587" s="2"/>
      <c r="D587" s="2"/>
      <c r="E587" s="50"/>
      <c r="F587" s="50"/>
      <c r="G587" s="50"/>
      <c r="H587" s="50"/>
      <c r="I587" s="50"/>
      <c r="J587" s="50"/>
    </row>
    <row r="588" ht="12.75" customHeight="1">
      <c r="C588" s="2"/>
      <c r="D588" s="2"/>
      <c r="E588" s="50"/>
      <c r="F588" s="50"/>
      <c r="G588" s="50"/>
      <c r="H588" s="50"/>
      <c r="I588" s="50"/>
      <c r="J588" s="50"/>
    </row>
    <row r="589" ht="12.75" customHeight="1">
      <c r="C589" s="2"/>
      <c r="D589" s="2"/>
      <c r="E589" s="50"/>
      <c r="F589" s="50"/>
      <c r="G589" s="50"/>
      <c r="H589" s="50"/>
      <c r="I589" s="50"/>
      <c r="J589" s="50"/>
    </row>
    <row r="590" ht="12.75" customHeight="1">
      <c r="C590" s="2"/>
      <c r="D590" s="2"/>
      <c r="E590" s="50"/>
      <c r="F590" s="50"/>
      <c r="G590" s="50"/>
      <c r="H590" s="50"/>
      <c r="I590" s="50"/>
      <c r="J590" s="50"/>
    </row>
    <row r="591" ht="12.75" customHeight="1">
      <c r="C591" s="2"/>
      <c r="D591" s="2"/>
      <c r="E591" s="50"/>
      <c r="F591" s="50"/>
      <c r="G591" s="50"/>
      <c r="H591" s="50"/>
      <c r="I591" s="50"/>
      <c r="J591" s="50"/>
    </row>
    <row r="592" ht="12.75" customHeight="1">
      <c r="C592" s="2"/>
      <c r="D592" s="2"/>
      <c r="E592" s="50"/>
      <c r="F592" s="50"/>
      <c r="G592" s="50"/>
      <c r="H592" s="50"/>
      <c r="I592" s="50"/>
      <c r="J592" s="50"/>
    </row>
    <row r="593" ht="12.75" customHeight="1">
      <c r="C593" s="2"/>
      <c r="D593" s="2"/>
      <c r="E593" s="50"/>
      <c r="F593" s="50"/>
      <c r="G593" s="50"/>
      <c r="H593" s="50"/>
      <c r="I593" s="50"/>
      <c r="J593" s="50"/>
    </row>
    <row r="594" ht="12.75" customHeight="1">
      <c r="C594" s="2"/>
      <c r="D594" s="2"/>
      <c r="E594" s="50"/>
      <c r="F594" s="50"/>
      <c r="G594" s="50"/>
      <c r="H594" s="50"/>
      <c r="I594" s="50"/>
      <c r="J594" s="50"/>
    </row>
    <row r="595" ht="12.75" customHeight="1">
      <c r="C595" s="2"/>
      <c r="D595" s="2"/>
      <c r="E595" s="50"/>
      <c r="F595" s="50"/>
      <c r="G595" s="50"/>
      <c r="H595" s="50"/>
      <c r="I595" s="50"/>
      <c r="J595" s="50"/>
    </row>
    <row r="596" ht="12.75" customHeight="1">
      <c r="C596" s="2"/>
      <c r="D596" s="2"/>
      <c r="E596" s="50"/>
      <c r="F596" s="50"/>
      <c r="G596" s="50"/>
      <c r="H596" s="50"/>
      <c r="I596" s="50"/>
      <c r="J596" s="50"/>
    </row>
    <row r="597" ht="12.75" customHeight="1">
      <c r="C597" s="2"/>
      <c r="D597" s="2"/>
      <c r="E597" s="50"/>
      <c r="F597" s="50"/>
      <c r="G597" s="50"/>
      <c r="H597" s="50"/>
      <c r="I597" s="50"/>
      <c r="J597" s="50"/>
    </row>
    <row r="598" ht="12.75" customHeight="1">
      <c r="C598" s="2"/>
      <c r="D598" s="2"/>
      <c r="E598" s="50"/>
      <c r="F598" s="50"/>
      <c r="G598" s="50"/>
      <c r="H598" s="50"/>
      <c r="I598" s="50"/>
      <c r="J598" s="50"/>
    </row>
    <row r="599" ht="12.75" customHeight="1">
      <c r="C599" s="2"/>
      <c r="D599" s="2"/>
      <c r="E599" s="50"/>
      <c r="F599" s="50"/>
      <c r="G599" s="50"/>
      <c r="H599" s="50"/>
      <c r="I599" s="50"/>
      <c r="J599" s="50"/>
    </row>
    <row r="600" ht="12.75" customHeight="1">
      <c r="C600" s="2"/>
      <c r="D600" s="2"/>
      <c r="E600" s="50"/>
      <c r="F600" s="50"/>
      <c r="G600" s="50"/>
      <c r="H600" s="50"/>
      <c r="I600" s="50"/>
      <c r="J600" s="50"/>
    </row>
    <row r="601" ht="12.75" customHeight="1">
      <c r="C601" s="2"/>
      <c r="D601" s="2"/>
      <c r="E601" s="50"/>
      <c r="F601" s="50"/>
      <c r="G601" s="50"/>
      <c r="H601" s="50"/>
      <c r="I601" s="50"/>
      <c r="J601" s="50"/>
    </row>
    <row r="602" ht="12.75" customHeight="1">
      <c r="C602" s="2"/>
      <c r="D602" s="2"/>
      <c r="E602" s="50"/>
      <c r="F602" s="50"/>
      <c r="G602" s="50"/>
      <c r="H602" s="50"/>
      <c r="I602" s="50"/>
      <c r="J602" s="50"/>
    </row>
    <row r="603" ht="12.75" customHeight="1">
      <c r="C603" s="2"/>
      <c r="D603" s="2"/>
      <c r="E603" s="50"/>
      <c r="F603" s="50"/>
      <c r="G603" s="50"/>
      <c r="H603" s="50"/>
      <c r="I603" s="50"/>
      <c r="J603" s="50"/>
    </row>
    <row r="604" ht="12.75" customHeight="1">
      <c r="C604" s="2"/>
      <c r="D604" s="2"/>
      <c r="E604" s="50"/>
      <c r="F604" s="50"/>
      <c r="G604" s="50"/>
      <c r="H604" s="50"/>
      <c r="I604" s="50"/>
      <c r="J604" s="50"/>
    </row>
    <row r="605" ht="12.75" customHeight="1">
      <c r="C605" s="2"/>
      <c r="D605" s="2"/>
      <c r="E605" s="50"/>
      <c r="F605" s="50"/>
      <c r="G605" s="50"/>
      <c r="H605" s="50"/>
      <c r="I605" s="50"/>
      <c r="J605" s="50"/>
    </row>
    <row r="606" ht="12.75" customHeight="1">
      <c r="C606" s="2"/>
      <c r="D606" s="2"/>
      <c r="E606" s="50"/>
      <c r="F606" s="50"/>
      <c r="G606" s="50"/>
      <c r="H606" s="50"/>
      <c r="I606" s="50"/>
      <c r="J606" s="50"/>
    </row>
    <row r="607" ht="12.75" customHeight="1">
      <c r="C607" s="2"/>
      <c r="D607" s="2"/>
      <c r="E607" s="50"/>
      <c r="F607" s="50"/>
      <c r="G607" s="50"/>
      <c r="H607" s="50"/>
      <c r="I607" s="50"/>
      <c r="J607" s="50"/>
    </row>
    <row r="608" ht="12.75" customHeight="1">
      <c r="C608" s="2"/>
      <c r="D608" s="2"/>
      <c r="E608" s="50"/>
      <c r="F608" s="50"/>
      <c r="G608" s="50"/>
      <c r="H608" s="50"/>
      <c r="I608" s="50"/>
      <c r="J608" s="50"/>
    </row>
    <row r="609" ht="12.75" customHeight="1">
      <c r="C609" s="2"/>
      <c r="D609" s="2"/>
      <c r="E609" s="50"/>
      <c r="F609" s="50"/>
      <c r="G609" s="50"/>
      <c r="H609" s="50"/>
      <c r="I609" s="50"/>
      <c r="J609" s="50"/>
    </row>
    <row r="610" ht="12.75" customHeight="1">
      <c r="C610" s="2"/>
      <c r="D610" s="2"/>
      <c r="E610" s="50"/>
      <c r="F610" s="50"/>
      <c r="G610" s="50"/>
      <c r="H610" s="50"/>
      <c r="I610" s="50"/>
      <c r="J610" s="50"/>
    </row>
    <row r="611" ht="12.75" customHeight="1">
      <c r="C611" s="2"/>
      <c r="D611" s="2"/>
      <c r="E611" s="50"/>
      <c r="F611" s="50"/>
      <c r="G611" s="50"/>
      <c r="H611" s="50"/>
      <c r="I611" s="50"/>
      <c r="J611" s="50"/>
    </row>
    <row r="612" ht="12.75" customHeight="1">
      <c r="C612" s="2"/>
      <c r="D612" s="2"/>
      <c r="E612" s="50"/>
      <c r="F612" s="50"/>
      <c r="G612" s="50"/>
      <c r="H612" s="50"/>
      <c r="I612" s="50"/>
      <c r="J612" s="50"/>
    </row>
    <row r="613" ht="12.75" customHeight="1">
      <c r="C613" s="2"/>
      <c r="D613" s="2"/>
      <c r="E613" s="50"/>
      <c r="F613" s="50"/>
      <c r="G613" s="50"/>
      <c r="H613" s="50"/>
      <c r="I613" s="50"/>
      <c r="J613" s="50"/>
    </row>
    <row r="614" ht="12.75" customHeight="1">
      <c r="C614" s="2"/>
      <c r="D614" s="2"/>
      <c r="E614" s="50"/>
      <c r="F614" s="50"/>
      <c r="G614" s="50"/>
      <c r="H614" s="50"/>
      <c r="I614" s="50"/>
      <c r="J614" s="50"/>
    </row>
    <row r="615" ht="12.75" customHeight="1">
      <c r="C615" s="2"/>
      <c r="D615" s="2"/>
      <c r="E615" s="50"/>
      <c r="F615" s="50"/>
      <c r="G615" s="50"/>
      <c r="H615" s="50"/>
      <c r="I615" s="50"/>
      <c r="J615" s="50"/>
    </row>
    <row r="616" ht="12.75" customHeight="1">
      <c r="C616" s="2"/>
      <c r="D616" s="2"/>
      <c r="E616" s="50"/>
      <c r="F616" s="50"/>
      <c r="G616" s="50"/>
      <c r="H616" s="50"/>
      <c r="I616" s="50"/>
      <c r="J616" s="50"/>
    </row>
    <row r="617" ht="12.75" customHeight="1">
      <c r="C617" s="2"/>
      <c r="D617" s="2"/>
      <c r="E617" s="50"/>
      <c r="F617" s="50"/>
      <c r="G617" s="50"/>
      <c r="H617" s="50"/>
      <c r="I617" s="50"/>
      <c r="J617" s="50"/>
    </row>
    <row r="618" ht="12.75" customHeight="1">
      <c r="C618" s="2"/>
      <c r="D618" s="2"/>
      <c r="E618" s="50"/>
      <c r="F618" s="50"/>
      <c r="G618" s="50"/>
      <c r="H618" s="50"/>
      <c r="I618" s="50"/>
      <c r="J618" s="50"/>
    </row>
    <row r="619" ht="12.75" customHeight="1">
      <c r="C619" s="2"/>
      <c r="D619" s="2"/>
      <c r="E619" s="50"/>
      <c r="F619" s="50"/>
      <c r="G619" s="50"/>
      <c r="H619" s="50"/>
      <c r="I619" s="50"/>
      <c r="J619" s="50"/>
    </row>
    <row r="620" ht="12.75" customHeight="1">
      <c r="C620" s="2"/>
      <c r="D620" s="2"/>
      <c r="E620" s="50"/>
      <c r="F620" s="50"/>
      <c r="G620" s="50"/>
      <c r="H620" s="50"/>
      <c r="I620" s="50"/>
      <c r="J620" s="50"/>
    </row>
    <row r="621" ht="12.75" customHeight="1">
      <c r="C621" s="2"/>
      <c r="D621" s="2"/>
      <c r="E621" s="50"/>
      <c r="F621" s="50"/>
      <c r="G621" s="50"/>
      <c r="H621" s="50"/>
      <c r="I621" s="50"/>
      <c r="J621" s="50"/>
    </row>
    <row r="622" ht="12.75" customHeight="1">
      <c r="C622" s="2"/>
      <c r="D622" s="2"/>
      <c r="E622" s="50"/>
      <c r="F622" s="50"/>
      <c r="G622" s="50"/>
      <c r="H622" s="50"/>
      <c r="I622" s="50"/>
      <c r="J622" s="50"/>
    </row>
    <row r="623" ht="12.75" customHeight="1">
      <c r="C623" s="2"/>
      <c r="D623" s="2"/>
      <c r="E623" s="50"/>
      <c r="F623" s="50"/>
      <c r="G623" s="50"/>
      <c r="H623" s="50"/>
      <c r="I623" s="50"/>
      <c r="J623" s="50"/>
    </row>
    <row r="624" ht="12.75" customHeight="1">
      <c r="C624" s="2"/>
      <c r="D624" s="2"/>
      <c r="E624" s="50"/>
      <c r="F624" s="50"/>
      <c r="G624" s="50"/>
      <c r="H624" s="50"/>
      <c r="I624" s="50"/>
      <c r="J624" s="50"/>
    </row>
    <row r="625" ht="12.75" customHeight="1">
      <c r="C625" s="2"/>
      <c r="D625" s="2"/>
      <c r="E625" s="50"/>
      <c r="F625" s="50"/>
      <c r="G625" s="50"/>
      <c r="H625" s="50"/>
      <c r="I625" s="50"/>
      <c r="J625" s="50"/>
    </row>
    <row r="626" ht="12.75" customHeight="1">
      <c r="C626" s="2"/>
      <c r="D626" s="2"/>
      <c r="E626" s="50"/>
      <c r="F626" s="50"/>
      <c r="G626" s="50"/>
      <c r="H626" s="50"/>
      <c r="I626" s="50"/>
      <c r="J626" s="50"/>
    </row>
    <row r="627" ht="12.75" customHeight="1">
      <c r="C627" s="2"/>
      <c r="D627" s="2"/>
      <c r="E627" s="50"/>
      <c r="F627" s="50"/>
      <c r="G627" s="50"/>
      <c r="H627" s="50"/>
      <c r="I627" s="50"/>
      <c r="J627" s="50"/>
    </row>
    <row r="628" ht="12.75" customHeight="1">
      <c r="C628" s="2"/>
      <c r="D628" s="2"/>
      <c r="E628" s="50"/>
      <c r="F628" s="50"/>
      <c r="G628" s="50"/>
      <c r="H628" s="50"/>
      <c r="I628" s="50"/>
      <c r="J628" s="50"/>
    </row>
    <row r="629" ht="12.75" customHeight="1">
      <c r="C629" s="2"/>
      <c r="D629" s="2"/>
      <c r="E629" s="50"/>
      <c r="F629" s="50"/>
      <c r="G629" s="50"/>
      <c r="H629" s="50"/>
      <c r="I629" s="50"/>
      <c r="J629" s="50"/>
    </row>
    <row r="630" ht="12.75" customHeight="1">
      <c r="C630" s="2"/>
      <c r="D630" s="2"/>
      <c r="E630" s="50"/>
      <c r="F630" s="50"/>
      <c r="G630" s="50"/>
      <c r="H630" s="50"/>
      <c r="I630" s="50"/>
      <c r="J630" s="50"/>
    </row>
    <row r="631" ht="12.75" customHeight="1">
      <c r="C631" s="2"/>
      <c r="D631" s="2"/>
      <c r="E631" s="50"/>
      <c r="F631" s="50"/>
      <c r="G631" s="50"/>
      <c r="H631" s="50"/>
      <c r="I631" s="50"/>
      <c r="J631" s="50"/>
    </row>
    <row r="632" ht="12.75" customHeight="1">
      <c r="C632" s="2"/>
      <c r="D632" s="2"/>
      <c r="E632" s="50"/>
      <c r="F632" s="50"/>
      <c r="G632" s="50"/>
      <c r="H632" s="50"/>
      <c r="I632" s="50"/>
      <c r="J632" s="50"/>
    </row>
    <row r="633" ht="12.75" customHeight="1">
      <c r="C633" s="2"/>
      <c r="D633" s="2"/>
      <c r="E633" s="50"/>
      <c r="F633" s="50"/>
      <c r="G633" s="50"/>
      <c r="H633" s="50"/>
      <c r="I633" s="50"/>
      <c r="J633" s="50"/>
    </row>
    <row r="634" ht="12.75" customHeight="1">
      <c r="C634" s="2"/>
      <c r="D634" s="2"/>
      <c r="E634" s="50"/>
      <c r="F634" s="50"/>
      <c r="G634" s="50"/>
      <c r="H634" s="50"/>
      <c r="I634" s="50"/>
      <c r="J634" s="50"/>
    </row>
    <row r="635" ht="12.75" customHeight="1">
      <c r="C635" s="2"/>
      <c r="D635" s="2"/>
      <c r="E635" s="50"/>
      <c r="F635" s="50"/>
      <c r="G635" s="50"/>
      <c r="H635" s="50"/>
      <c r="I635" s="50"/>
      <c r="J635" s="50"/>
    </row>
    <row r="636" ht="12.75" customHeight="1">
      <c r="C636" s="2"/>
      <c r="D636" s="2"/>
      <c r="E636" s="50"/>
      <c r="F636" s="50"/>
      <c r="G636" s="50"/>
      <c r="H636" s="50"/>
      <c r="I636" s="50"/>
      <c r="J636" s="50"/>
    </row>
    <row r="637" ht="12.75" customHeight="1">
      <c r="C637" s="2"/>
      <c r="D637" s="2"/>
      <c r="E637" s="50"/>
      <c r="F637" s="50"/>
      <c r="G637" s="50"/>
      <c r="H637" s="50"/>
      <c r="I637" s="50"/>
      <c r="J637" s="50"/>
    </row>
    <row r="638" ht="12.75" customHeight="1">
      <c r="C638" s="2"/>
      <c r="D638" s="2"/>
      <c r="E638" s="50"/>
      <c r="F638" s="50"/>
      <c r="G638" s="50"/>
      <c r="H638" s="50"/>
      <c r="I638" s="50"/>
      <c r="J638" s="50"/>
    </row>
    <row r="639" ht="12.75" customHeight="1">
      <c r="C639" s="2"/>
      <c r="D639" s="2"/>
      <c r="E639" s="50"/>
      <c r="F639" s="50"/>
      <c r="G639" s="50"/>
      <c r="H639" s="50"/>
      <c r="I639" s="50"/>
      <c r="J639" s="50"/>
    </row>
    <row r="640" ht="12.75" customHeight="1">
      <c r="C640" s="2"/>
      <c r="D640" s="2"/>
      <c r="E640" s="50"/>
      <c r="F640" s="50"/>
      <c r="G640" s="50"/>
      <c r="H640" s="50"/>
      <c r="I640" s="50"/>
      <c r="J640" s="50"/>
    </row>
    <row r="641" ht="12.75" customHeight="1">
      <c r="C641" s="2"/>
      <c r="D641" s="2"/>
      <c r="E641" s="50"/>
      <c r="F641" s="50"/>
      <c r="G641" s="50"/>
      <c r="H641" s="50"/>
      <c r="I641" s="50"/>
      <c r="J641" s="50"/>
    </row>
    <row r="642" ht="12.75" customHeight="1">
      <c r="C642" s="2"/>
      <c r="D642" s="2"/>
      <c r="E642" s="50"/>
      <c r="F642" s="50"/>
      <c r="G642" s="50"/>
      <c r="H642" s="50"/>
      <c r="I642" s="50"/>
      <c r="J642" s="50"/>
    </row>
    <row r="643" ht="12.75" customHeight="1">
      <c r="C643" s="2"/>
      <c r="D643" s="2"/>
      <c r="E643" s="50"/>
      <c r="F643" s="50"/>
      <c r="G643" s="50"/>
      <c r="H643" s="50"/>
      <c r="I643" s="50"/>
      <c r="J643" s="50"/>
    </row>
    <row r="644" ht="12.75" customHeight="1">
      <c r="C644" s="2"/>
      <c r="D644" s="2"/>
      <c r="E644" s="50"/>
      <c r="F644" s="50"/>
      <c r="G644" s="50"/>
      <c r="H644" s="50"/>
      <c r="I644" s="50"/>
      <c r="J644" s="50"/>
    </row>
    <row r="645" ht="12.75" customHeight="1">
      <c r="C645" s="2"/>
      <c r="D645" s="2"/>
      <c r="E645" s="50"/>
      <c r="F645" s="50"/>
      <c r="G645" s="50"/>
      <c r="H645" s="50"/>
      <c r="I645" s="50"/>
      <c r="J645" s="50"/>
    </row>
    <row r="646" ht="12.75" customHeight="1">
      <c r="C646" s="2"/>
      <c r="D646" s="2"/>
      <c r="E646" s="50"/>
      <c r="F646" s="50"/>
      <c r="G646" s="50"/>
      <c r="H646" s="50"/>
      <c r="I646" s="50"/>
      <c r="J646" s="50"/>
    </row>
    <row r="647" ht="12.75" customHeight="1">
      <c r="C647" s="2"/>
      <c r="D647" s="2"/>
      <c r="E647" s="50"/>
      <c r="F647" s="50"/>
      <c r="G647" s="50"/>
      <c r="H647" s="50"/>
      <c r="I647" s="50"/>
      <c r="J647" s="50"/>
    </row>
    <row r="648" ht="12.75" customHeight="1">
      <c r="C648" s="2"/>
      <c r="D648" s="2"/>
      <c r="E648" s="50"/>
      <c r="F648" s="50"/>
      <c r="G648" s="50"/>
      <c r="H648" s="50"/>
      <c r="I648" s="50"/>
      <c r="J648" s="50"/>
    </row>
    <row r="649" ht="12.75" customHeight="1">
      <c r="C649" s="2"/>
      <c r="D649" s="2"/>
      <c r="E649" s="50"/>
      <c r="F649" s="50"/>
      <c r="G649" s="50"/>
      <c r="H649" s="50"/>
      <c r="I649" s="50"/>
      <c r="J649" s="50"/>
    </row>
    <row r="650" ht="12.75" customHeight="1">
      <c r="C650" s="2"/>
      <c r="D650" s="2"/>
      <c r="E650" s="50"/>
      <c r="F650" s="50"/>
      <c r="G650" s="50"/>
      <c r="H650" s="50"/>
      <c r="I650" s="50"/>
      <c r="J650" s="50"/>
    </row>
    <row r="651" ht="12.75" customHeight="1">
      <c r="C651" s="2"/>
      <c r="D651" s="2"/>
      <c r="E651" s="50"/>
      <c r="F651" s="50"/>
      <c r="G651" s="50"/>
      <c r="H651" s="50"/>
      <c r="I651" s="50"/>
      <c r="J651" s="50"/>
    </row>
    <row r="652" ht="12.75" customHeight="1">
      <c r="C652" s="2"/>
      <c r="D652" s="2"/>
      <c r="E652" s="50"/>
      <c r="F652" s="50"/>
      <c r="G652" s="50"/>
      <c r="H652" s="50"/>
      <c r="I652" s="50"/>
      <c r="J652" s="50"/>
    </row>
    <row r="653" ht="12.75" customHeight="1">
      <c r="C653" s="2"/>
      <c r="D653" s="2"/>
      <c r="E653" s="50"/>
      <c r="F653" s="50"/>
      <c r="G653" s="50"/>
      <c r="H653" s="50"/>
      <c r="I653" s="50"/>
      <c r="J653" s="50"/>
    </row>
    <row r="654" ht="12.75" customHeight="1">
      <c r="C654" s="2"/>
      <c r="D654" s="2"/>
      <c r="E654" s="50"/>
      <c r="F654" s="50"/>
      <c r="G654" s="50"/>
      <c r="H654" s="50"/>
      <c r="I654" s="50"/>
      <c r="J654" s="50"/>
    </row>
    <row r="655" ht="12.75" customHeight="1">
      <c r="C655" s="2"/>
      <c r="D655" s="2"/>
      <c r="E655" s="50"/>
      <c r="F655" s="50"/>
      <c r="G655" s="50"/>
      <c r="H655" s="50"/>
      <c r="I655" s="50"/>
      <c r="J655" s="50"/>
    </row>
    <row r="656" ht="12.75" customHeight="1">
      <c r="C656" s="2"/>
      <c r="D656" s="2"/>
      <c r="E656" s="50"/>
      <c r="F656" s="50"/>
      <c r="G656" s="50"/>
      <c r="H656" s="50"/>
      <c r="I656" s="50"/>
      <c r="J656" s="50"/>
    </row>
    <row r="657" ht="12.75" customHeight="1">
      <c r="C657" s="2"/>
      <c r="D657" s="2"/>
      <c r="E657" s="50"/>
      <c r="F657" s="50"/>
      <c r="G657" s="50"/>
      <c r="H657" s="50"/>
      <c r="I657" s="50"/>
      <c r="J657" s="50"/>
    </row>
    <row r="658" ht="12.75" customHeight="1">
      <c r="C658" s="2"/>
      <c r="D658" s="2"/>
      <c r="E658" s="50"/>
      <c r="F658" s="50"/>
      <c r="G658" s="50"/>
      <c r="H658" s="50"/>
      <c r="I658" s="50"/>
      <c r="J658" s="50"/>
    </row>
    <row r="659" ht="12.75" customHeight="1">
      <c r="C659" s="2"/>
      <c r="D659" s="2"/>
      <c r="E659" s="50"/>
      <c r="F659" s="50"/>
      <c r="G659" s="50"/>
      <c r="H659" s="50"/>
      <c r="I659" s="50"/>
      <c r="J659" s="50"/>
    </row>
    <row r="660" ht="12.75" customHeight="1">
      <c r="C660" s="2"/>
      <c r="D660" s="2"/>
      <c r="E660" s="50"/>
      <c r="F660" s="50"/>
      <c r="G660" s="50"/>
      <c r="H660" s="50"/>
      <c r="I660" s="50"/>
      <c r="J660" s="50"/>
    </row>
    <row r="661" ht="12.75" customHeight="1">
      <c r="C661" s="2"/>
      <c r="D661" s="2"/>
      <c r="E661" s="50"/>
      <c r="F661" s="50"/>
      <c r="G661" s="50"/>
      <c r="H661" s="50"/>
      <c r="I661" s="50"/>
      <c r="J661" s="50"/>
    </row>
    <row r="662" ht="12.75" customHeight="1">
      <c r="C662" s="2"/>
      <c r="D662" s="2"/>
      <c r="E662" s="50"/>
      <c r="F662" s="50"/>
      <c r="G662" s="50"/>
      <c r="H662" s="50"/>
      <c r="I662" s="50"/>
      <c r="J662" s="50"/>
    </row>
    <row r="663" ht="12.75" customHeight="1">
      <c r="C663" s="2"/>
      <c r="D663" s="2"/>
      <c r="E663" s="50"/>
      <c r="F663" s="50"/>
      <c r="G663" s="50"/>
      <c r="H663" s="50"/>
      <c r="I663" s="50"/>
      <c r="J663" s="50"/>
    </row>
    <row r="664" ht="12.75" customHeight="1">
      <c r="C664" s="2"/>
      <c r="D664" s="2"/>
      <c r="E664" s="50"/>
      <c r="F664" s="50"/>
      <c r="G664" s="50"/>
      <c r="H664" s="50"/>
      <c r="I664" s="50"/>
      <c r="J664" s="50"/>
    </row>
    <row r="665" ht="12.75" customHeight="1">
      <c r="C665" s="2"/>
      <c r="D665" s="2"/>
      <c r="E665" s="50"/>
      <c r="F665" s="50"/>
      <c r="G665" s="50"/>
      <c r="H665" s="50"/>
      <c r="I665" s="50"/>
      <c r="J665" s="50"/>
    </row>
    <row r="666" ht="12.75" customHeight="1">
      <c r="C666" s="2"/>
      <c r="D666" s="2"/>
      <c r="E666" s="50"/>
      <c r="F666" s="50"/>
      <c r="G666" s="50"/>
      <c r="H666" s="50"/>
      <c r="I666" s="50"/>
      <c r="J666" s="50"/>
    </row>
    <row r="667" ht="12.75" customHeight="1">
      <c r="C667" s="2"/>
      <c r="D667" s="2"/>
      <c r="E667" s="50"/>
      <c r="F667" s="50"/>
      <c r="G667" s="50"/>
      <c r="H667" s="50"/>
      <c r="I667" s="50"/>
      <c r="J667" s="50"/>
    </row>
    <row r="668" ht="12.75" customHeight="1">
      <c r="C668" s="2"/>
      <c r="D668" s="2"/>
      <c r="E668" s="50"/>
      <c r="F668" s="50"/>
      <c r="G668" s="50"/>
      <c r="H668" s="50"/>
      <c r="I668" s="50"/>
      <c r="J668" s="50"/>
    </row>
    <row r="669" ht="12.75" customHeight="1">
      <c r="C669" s="2"/>
      <c r="D669" s="2"/>
      <c r="E669" s="50"/>
      <c r="F669" s="50"/>
      <c r="G669" s="50"/>
      <c r="H669" s="50"/>
      <c r="I669" s="50"/>
      <c r="J669" s="50"/>
    </row>
    <row r="670" ht="12.75" customHeight="1">
      <c r="C670" s="2"/>
      <c r="D670" s="2"/>
      <c r="E670" s="50"/>
      <c r="F670" s="50"/>
      <c r="G670" s="50"/>
      <c r="H670" s="50"/>
      <c r="I670" s="50"/>
      <c r="J670" s="50"/>
    </row>
    <row r="671" ht="12.75" customHeight="1">
      <c r="C671" s="2"/>
      <c r="D671" s="2"/>
      <c r="E671" s="50"/>
      <c r="F671" s="50"/>
      <c r="G671" s="50"/>
      <c r="H671" s="50"/>
      <c r="I671" s="50"/>
      <c r="J671" s="50"/>
    </row>
    <row r="672" ht="12.75" customHeight="1">
      <c r="C672" s="2"/>
      <c r="D672" s="2"/>
      <c r="E672" s="50"/>
      <c r="F672" s="50"/>
      <c r="G672" s="50"/>
      <c r="H672" s="50"/>
      <c r="I672" s="50"/>
      <c r="J672" s="50"/>
    </row>
    <row r="673" ht="12.75" customHeight="1">
      <c r="C673" s="2"/>
      <c r="D673" s="2"/>
      <c r="E673" s="50"/>
      <c r="F673" s="50"/>
      <c r="G673" s="50"/>
      <c r="H673" s="50"/>
      <c r="I673" s="50"/>
      <c r="J673" s="50"/>
    </row>
    <row r="674" ht="12.75" customHeight="1">
      <c r="C674" s="2"/>
      <c r="D674" s="2"/>
      <c r="E674" s="50"/>
      <c r="F674" s="50"/>
      <c r="G674" s="50"/>
      <c r="H674" s="50"/>
      <c r="I674" s="50"/>
      <c r="J674" s="50"/>
    </row>
    <row r="675" ht="12.75" customHeight="1">
      <c r="C675" s="2"/>
      <c r="D675" s="2"/>
      <c r="E675" s="50"/>
      <c r="F675" s="50"/>
      <c r="G675" s="50"/>
      <c r="H675" s="50"/>
      <c r="I675" s="50"/>
      <c r="J675" s="50"/>
    </row>
    <row r="676" ht="12.75" customHeight="1">
      <c r="C676" s="2"/>
      <c r="D676" s="2"/>
      <c r="E676" s="50"/>
      <c r="F676" s="50"/>
      <c r="G676" s="50"/>
      <c r="H676" s="50"/>
      <c r="I676" s="50"/>
      <c r="J676" s="50"/>
    </row>
    <row r="677" ht="12.75" customHeight="1">
      <c r="C677" s="2"/>
      <c r="D677" s="2"/>
      <c r="E677" s="50"/>
      <c r="F677" s="50"/>
      <c r="G677" s="50"/>
      <c r="H677" s="50"/>
      <c r="I677" s="50"/>
      <c r="J677" s="50"/>
    </row>
    <row r="678" ht="12.75" customHeight="1">
      <c r="C678" s="2"/>
      <c r="D678" s="2"/>
      <c r="E678" s="50"/>
      <c r="F678" s="50"/>
      <c r="G678" s="50"/>
      <c r="H678" s="50"/>
      <c r="I678" s="50"/>
      <c r="J678" s="50"/>
    </row>
    <row r="679" ht="12.75" customHeight="1">
      <c r="C679" s="2"/>
      <c r="D679" s="2"/>
      <c r="E679" s="50"/>
      <c r="F679" s="50"/>
      <c r="G679" s="50"/>
      <c r="H679" s="50"/>
      <c r="I679" s="50"/>
      <c r="J679" s="50"/>
    </row>
    <row r="680" ht="12.75" customHeight="1">
      <c r="C680" s="2"/>
      <c r="D680" s="2"/>
      <c r="E680" s="50"/>
      <c r="F680" s="50"/>
      <c r="G680" s="50"/>
      <c r="H680" s="50"/>
      <c r="I680" s="50"/>
      <c r="J680" s="50"/>
    </row>
    <row r="681" ht="12.75" customHeight="1">
      <c r="C681" s="2"/>
      <c r="D681" s="2"/>
      <c r="E681" s="50"/>
      <c r="F681" s="50"/>
      <c r="G681" s="50"/>
      <c r="H681" s="50"/>
      <c r="I681" s="50"/>
      <c r="J681" s="50"/>
    </row>
    <row r="682" ht="12.75" customHeight="1">
      <c r="C682" s="2"/>
      <c r="D682" s="2"/>
      <c r="E682" s="50"/>
      <c r="F682" s="50"/>
      <c r="G682" s="50"/>
      <c r="H682" s="50"/>
      <c r="I682" s="50"/>
      <c r="J682" s="50"/>
    </row>
    <row r="683" ht="12.75" customHeight="1">
      <c r="C683" s="2"/>
      <c r="D683" s="2"/>
      <c r="E683" s="50"/>
      <c r="F683" s="50"/>
      <c r="G683" s="50"/>
      <c r="H683" s="50"/>
      <c r="I683" s="50"/>
      <c r="J683" s="50"/>
    </row>
    <row r="684" ht="12.75" customHeight="1">
      <c r="C684" s="2"/>
      <c r="D684" s="2"/>
      <c r="E684" s="50"/>
      <c r="F684" s="50"/>
      <c r="G684" s="50"/>
      <c r="H684" s="50"/>
      <c r="I684" s="50"/>
      <c r="J684" s="50"/>
    </row>
    <row r="685" ht="12.75" customHeight="1">
      <c r="C685" s="2"/>
      <c r="D685" s="2"/>
      <c r="E685" s="50"/>
      <c r="F685" s="50"/>
      <c r="G685" s="50"/>
      <c r="H685" s="50"/>
      <c r="I685" s="50"/>
      <c r="J685" s="50"/>
    </row>
    <row r="686" ht="12.75" customHeight="1">
      <c r="C686" s="2"/>
      <c r="D686" s="2"/>
      <c r="E686" s="50"/>
      <c r="F686" s="50"/>
      <c r="G686" s="50"/>
      <c r="H686" s="50"/>
      <c r="I686" s="50"/>
      <c r="J686" s="50"/>
    </row>
    <row r="687" ht="12.75" customHeight="1">
      <c r="C687" s="2"/>
      <c r="D687" s="2"/>
      <c r="E687" s="50"/>
      <c r="F687" s="50"/>
      <c r="G687" s="50"/>
      <c r="H687" s="50"/>
      <c r="I687" s="50"/>
      <c r="J687" s="50"/>
    </row>
    <row r="688" ht="12.75" customHeight="1">
      <c r="C688" s="2"/>
      <c r="D688" s="2"/>
      <c r="E688" s="50"/>
      <c r="F688" s="50"/>
      <c r="G688" s="50"/>
      <c r="H688" s="50"/>
      <c r="I688" s="50"/>
      <c r="J688" s="50"/>
    </row>
    <row r="689" ht="12.75" customHeight="1">
      <c r="C689" s="2"/>
      <c r="D689" s="2"/>
      <c r="E689" s="50"/>
      <c r="F689" s="50"/>
      <c r="G689" s="50"/>
      <c r="H689" s="50"/>
      <c r="I689" s="50"/>
      <c r="J689" s="50"/>
    </row>
    <row r="690" ht="12.75" customHeight="1">
      <c r="C690" s="2"/>
      <c r="D690" s="2"/>
      <c r="E690" s="50"/>
      <c r="F690" s="50"/>
      <c r="G690" s="50"/>
      <c r="H690" s="50"/>
      <c r="I690" s="50"/>
      <c r="J690" s="50"/>
    </row>
    <row r="691" ht="12.75" customHeight="1">
      <c r="C691" s="2"/>
      <c r="D691" s="2"/>
      <c r="E691" s="50"/>
      <c r="F691" s="50"/>
      <c r="G691" s="50"/>
      <c r="H691" s="50"/>
      <c r="I691" s="50"/>
      <c r="J691" s="50"/>
    </row>
    <row r="692" ht="12.75" customHeight="1">
      <c r="C692" s="2"/>
      <c r="D692" s="2"/>
      <c r="E692" s="50"/>
      <c r="F692" s="50"/>
      <c r="G692" s="50"/>
      <c r="H692" s="50"/>
      <c r="I692" s="50"/>
      <c r="J692" s="50"/>
    </row>
    <row r="693" ht="12.75" customHeight="1">
      <c r="C693" s="2"/>
      <c r="D693" s="2"/>
      <c r="E693" s="50"/>
      <c r="F693" s="50"/>
      <c r="G693" s="50"/>
      <c r="H693" s="50"/>
      <c r="I693" s="50"/>
      <c r="J693" s="50"/>
    </row>
    <row r="694" ht="12.75" customHeight="1">
      <c r="C694" s="2"/>
      <c r="D694" s="2"/>
      <c r="E694" s="50"/>
      <c r="F694" s="50"/>
      <c r="G694" s="50"/>
      <c r="H694" s="50"/>
      <c r="I694" s="50"/>
      <c r="J694" s="50"/>
    </row>
    <row r="695" ht="12.75" customHeight="1">
      <c r="C695" s="2"/>
      <c r="D695" s="2"/>
      <c r="E695" s="50"/>
      <c r="F695" s="50"/>
      <c r="G695" s="50"/>
      <c r="H695" s="50"/>
      <c r="I695" s="50"/>
      <c r="J695" s="50"/>
    </row>
    <row r="696" ht="12.75" customHeight="1">
      <c r="C696" s="2"/>
      <c r="D696" s="2"/>
      <c r="E696" s="50"/>
      <c r="F696" s="50"/>
      <c r="G696" s="50"/>
      <c r="H696" s="50"/>
      <c r="I696" s="50"/>
      <c r="J696" s="50"/>
    </row>
    <row r="697" ht="12.75" customHeight="1">
      <c r="C697" s="2"/>
      <c r="D697" s="2"/>
      <c r="E697" s="50"/>
      <c r="F697" s="50"/>
      <c r="G697" s="50"/>
      <c r="H697" s="50"/>
      <c r="I697" s="50"/>
      <c r="J697" s="50"/>
    </row>
    <row r="698" ht="12.75" customHeight="1">
      <c r="C698" s="2"/>
      <c r="D698" s="2"/>
      <c r="E698" s="50"/>
      <c r="F698" s="50"/>
      <c r="G698" s="50"/>
      <c r="H698" s="50"/>
      <c r="I698" s="50"/>
      <c r="J698" s="50"/>
    </row>
    <row r="699" ht="12.75" customHeight="1">
      <c r="C699" s="2"/>
      <c r="D699" s="2"/>
      <c r="E699" s="50"/>
      <c r="F699" s="50"/>
      <c r="G699" s="50"/>
      <c r="H699" s="50"/>
      <c r="I699" s="50"/>
      <c r="J699" s="50"/>
    </row>
    <row r="700" ht="12.75" customHeight="1">
      <c r="C700" s="2"/>
      <c r="D700" s="2"/>
      <c r="E700" s="50"/>
      <c r="F700" s="50"/>
      <c r="G700" s="50"/>
      <c r="H700" s="50"/>
      <c r="I700" s="50"/>
      <c r="J700" s="50"/>
    </row>
    <row r="701" ht="12.75" customHeight="1">
      <c r="C701" s="2"/>
      <c r="D701" s="2"/>
      <c r="E701" s="50"/>
      <c r="F701" s="50"/>
      <c r="G701" s="50"/>
      <c r="H701" s="50"/>
      <c r="I701" s="50"/>
      <c r="J701" s="50"/>
    </row>
    <row r="702" ht="12.75" customHeight="1">
      <c r="C702" s="2"/>
      <c r="D702" s="2"/>
      <c r="E702" s="50"/>
      <c r="F702" s="50"/>
      <c r="G702" s="50"/>
      <c r="H702" s="50"/>
      <c r="I702" s="50"/>
      <c r="J702" s="50"/>
    </row>
    <row r="703" ht="12.75" customHeight="1">
      <c r="C703" s="2"/>
      <c r="D703" s="2"/>
      <c r="E703" s="50"/>
      <c r="F703" s="50"/>
      <c r="G703" s="50"/>
      <c r="H703" s="50"/>
      <c r="I703" s="50"/>
      <c r="J703" s="50"/>
    </row>
    <row r="704" ht="12.75" customHeight="1">
      <c r="C704" s="2"/>
      <c r="D704" s="2"/>
      <c r="E704" s="50"/>
      <c r="F704" s="50"/>
      <c r="G704" s="50"/>
      <c r="H704" s="50"/>
      <c r="I704" s="50"/>
      <c r="J704" s="50"/>
    </row>
    <row r="705" ht="12.75" customHeight="1">
      <c r="C705" s="2"/>
      <c r="D705" s="2"/>
      <c r="E705" s="50"/>
      <c r="F705" s="50"/>
      <c r="G705" s="50"/>
      <c r="H705" s="50"/>
      <c r="I705" s="50"/>
      <c r="J705" s="50"/>
    </row>
    <row r="706" ht="12.75" customHeight="1">
      <c r="C706" s="2"/>
      <c r="D706" s="2"/>
      <c r="E706" s="50"/>
      <c r="F706" s="50"/>
      <c r="G706" s="50"/>
      <c r="H706" s="50"/>
      <c r="I706" s="50"/>
      <c r="J706" s="50"/>
    </row>
    <row r="707" ht="12.75" customHeight="1">
      <c r="C707" s="2"/>
      <c r="D707" s="2"/>
      <c r="E707" s="50"/>
      <c r="F707" s="50"/>
      <c r="G707" s="50"/>
      <c r="H707" s="50"/>
      <c r="I707" s="50"/>
      <c r="J707" s="50"/>
    </row>
    <row r="708" ht="12.75" customHeight="1">
      <c r="C708" s="2"/>
      <c r="D708" s="2"/>
      <c r="E708" s="50"/>
      <c r="F708" s="50"/>
      <c r="G708" s="50"/>
      <c r="H708" s="50"/>
      <c r="I708" s="50"/>
      <c r="J708" s="50"/>
    </row>
    <row r="709" ht="12.75" customHeight="1">
      <c r="C709" s="2"/>
      <c r="D709" s="2"/>
      <c r="E709" s="50"/>
      <c r="F709" s="50"/>
      <c r="G709" s="50"/>
      <c r="H709" s="50"/>
      <c r="I709" s="50"/>
      <c r="J709" s="50"/>
    </row>
    <row r="710" ht="12.75" customHeight="1">
      <c r="C710" s="2"/>
      <c r="D710" s="2"/>
      <c r="E710" s="50"/>
      <c r="F710" s="50"/>
      <c r="G710" s="50"/>
      <c r="H710" s="50"/>
      <c r="I710" s="50"/>
      <c r="J710" s="50"/>
    </row>
    <row r="711" ht="12.75" customHeight="1">
      <c r="C711" s="2"/>
      <c r="D711" s="2"/>
      <c r="E711" s="50"/>
      <c r="F711" s="50"/>
      <c r="G711" s="50"/>
      <c r="H711" s="50"/>
      <c r="I711" s="50"/>
      <c r="J711" s="50"/>
    </row>
    <row r="712" ht="12.75" customHeight="1">
      <c r="C712" s="2"/>
      <c r="D712" s="2"/>
      <c r="E712" s="50"/>
      <c r="F712" s="50"/>
      <c r="G712" s="50"/>
      <c r="H712" s="50"/>
      <c r="I712" s="50"/>
      <c r="J712" s="50"/>
    </row>
    <row r="713" ht="12.75" customHeight="1">
      <c r="C713" s="2"/>
      <c r="D713" s="2"/>
      <c r="E713" s="50"/>
      <c r="F713" s="50"/>
      <c r="G713" s="50"/>
      <c r="H713" s="50"/>
      <c r="I713" s="50"/>
      <c r="J713" s="50"/>
    </row>
    <row r="714" ht="12.75" customHeight="1">
      <c r="C714" s="2"/>
      <c r="D714" s="2"/>
      <c r="E714" s="50"/>
      <c r="F714" s="50"/>
      <c r="G714" s="50"/>
      <c r="H714" s="50"/>
      <c r="I714" s="50"/>
      <c r="J714" s="50"/>
    </row>
    <row r="715" ht="12.75" customHeight="1">
      <c r="C715" s="2"/>
      <c r="D715" s="2"/>
      <c r="E715" s="50"/>
      <c r="F715" s="50"/>
      <c r="G715" s="50"/>
      <c r="H715" s="50"/>
      <c r="I715" s="50"/>
      <c r="J715" s="50"/>
    </row>
    <row r="716" ht="12.75" customHeight="1">
      <c r="C716" s="2"/>
      <c r="D716" s="2"/>
      <c r="E716" s="50"/>
      <c r="F716" s="50"/>
      <c r="G716" s="50"/>
      <c r="H716" s="50"/>
      <c r="I716" s="50"/>
      <c r="J716" s="50"/>
    </row>
    <row r="717" ht="12.75" customHeight="1">
      <c r="C717" s="2"/>
      <c r="D717" s="2"/>
      <c r="E717" s="50"/>
      <c r="F717" s="50"/>
      <c r="G717" s="50"/>
      <c r="H717" s="50"/>
      <c r="I717" s="50"/>
      <c r="J717" s="50"/>
    </row>
    <row r="718" ht="12.75" customHeight="1">
      <c r="C718" s="2"/>
      <c r="D718" s="2"/>
      <c r="E718" s="50"/>
      <c r="F718" s="50"/>
      <c r="G718" s="50"/>
      <c r="H718" s="50"/>
      <c r="I718" s="50"/>
      <c r="J718" s="50"/>
    </row>
    <row r="719" ht="12.75" customHeight="1">
      <c r="C719" s="2"/>
      <c r="D719" s="2"/>
      <c r="E719" s="50"/>
      <c r="F719" s="50"/>
      <c r="G719" s="50"/>
      <c r="H719" s="50"/>
      <c r="I719" s="50"/>
      <c r="J719" s="50"/>
    </row>
    <row r="720" ht="12.75" customHeight="1">
      <c r="C720" s="2"/>
      <c r="D720" s="2"/>
      <c r="E720" s="50"/>
      <c r="F720" s="50"/>
      <c r="G720" s="50"/>
      <c r="H720" s="50"/>
      <c r="I720" s="50"/>
      <c r="J720" s="50"/>
    </row>
    <row r="721" ht="12.75" customHeight="1">
      <c r="C721" s="2"/>
      <c r="D721" s="2"/>
      <c r="E721" s="50"/>
      <c r="F721" s="50"/>
      <c r="G721" s="50"/>
      <c r="H721" s="50"/>
      <c r="I721" s="50"/>
      <c r="J721" s="50"/>
    </row>
    <row r="722" ht="12.75" customHeight="1">
      <c r="C722" s="2"/>
      <c r="D722" s="2"/>
      <c r="E722" s="50"/>
      <c r="F722" s="50"/>
      <c r="G722" s="50"/>
      <c r="H722" s="50"/>
      <c r="I722" s="50"/>
      <c r="J722" s="50"/>
    </row>
    <row r="723" ht="12.75" customHeight="1">
      <c r="C723" s="2"/>
      <c r="D723" s="2"/>
      <c r="E723" s="50"/>
      <c r="F723" s="50"/>
      <c r="G723" s="50"/>
      <c r="H723" s="50"/>
      <c r="I723" s="50"/>
      <c r="J723" s="50"/>
    </row>
    <row r="724" ht="12.75" customHeight="1">
      <c r="C724" s="2"/>
      <c r="D724" s="2"/>
      <c r="E724" s="50"/>
      <c r="F724" s="50"/>
      <c r="G724" s="50"/>
      <c r="H724" s="50"/>
      <c r="I724" s="50"/>
      <c r="J724" s="50"/>
    </row>
    <row r="725" ht="12.75" customHeight="1">
      <c r="C725" s="2"/>
      <c r="D725" s="2"/>
      <c r="E725" s="50"/>
      <c r="F725" s="50"/>
      <c r="G725" s="50"/>
      <c r="H725" s="50"/>
      <c r="I725" s="50"/>
      <c r="J725" s="50"/>
    </row>
    <row r="726" ht="12.75" customHeight="1">
      <c r="C726" s="2"/>
      <c r="D726" s="2"/>
      <c r="E726" s="50"/>
      <c r="F726" s="50"/>
      <c r="G726" s="50"/>
      <c r="H726" s="50"/>
      <c r="I726" s="50"/>
      <c r="J726" s="50"/>
    </row>
    <row r="727" ht="12.75" customHeight="1">
      <c r="C727" s="2"/>
      <c r="D727" s="2"/>
      <c r="E727" s="50"/>
      <c r="F727" s="50"/>
      <c r="G727" s="50"/>
      <c r="H727" s="50"/>
      <c r="I727" s="50"/>
      <c r="J727" s="50"/>
    </row>
    <row r="728" ht="12.75" customHeight="1">
      <c r="C728" s="2"/>
      <c r="D728" s="2"/>
      <c r="E728" s="50"/>
      <c r="F728" s="50"/>
      <c r="G728" s="50"/>
      <c r="H728" s="50"/>
      <c r="I728" s="50"/>
      <c r="J728" s="50"/>
    </row>
    <row r="729" ht="12.75" customHeight="1">
      <c r="C729" s="2"/>
      <c r="D729" s="2"/>
      <c r="E729" s="50"/>
      <c r="F729" s="50"/>
      <c r="G729" s="50"/>
      <c r="H729" s="50"/>
      <c r="I729" s="50"/>
      <c r="J729" s="50"/>
    </row>
    <row r="730" ht="12.75" customHeight="1">
      <c r="C730" s="2"/>
      <c r="D730" s="2"/>
      <c r="E730" s="50"/>
      <c r="F730" s="50"/>
      <c r="G730" s="50"/>
      <c r="H730" s="50"/>
      <c r="I730" s="50"/>
      <c r="J730" s="50"/>
    </row>
    <row r="731" ht="12.75" customHeight="1">
      <c r="C731" s="2"/>
      <c r="D731" s="2"/>
      <c r="E731" s="50"/>
      <c r="F731" s="50"/>
      <c r="G731" s="50"/>
      <c r="H731" s="50"/>
      <c r="I731" s="50"/>
      <c r="J731" s="50"/>
    </row>
    <row r="732" ht="12.75" customHeight="1">
      <c r="C732" s="2"/>
      <c r="D732" s="2"/>
      <c r="E732" s="50"/>
      <c r="F732" s="50"/>
      <c r="G732" s="50"/>
      <c r="H732" s="50"/>
      <c r="I732" s="50"/>
      <c r="J732" s="50"/>
    </row>
    <row r="733" ht="12.75" customHeight="1">
      <c r="C733" s="2"/>
      <c r="D733" s="2"/>
      <c r="E733" s="50"/>
      <c r="F733" s="50"/>
      <c r="G733" s="50"/>
      <c r="H733" s="50"/>
      <c r="I733" s="50"/>
      <c r="J733" s="50"/>
    </row>
    <row r="734" ht="12.75" customHeight="1">
      <c r="C734" s="2"/>
      <c r="D734" s="2"/>
      <c r="E734" s="50"/>
      <c r="F734" s="50"/>
      <c r="G734" s="50"/>
      <c r="H734" s="50"/>
      <c r="I734" s="50"/>
      <c r="J734" s="50"/>
    </row>
    <row r="735" ht="12.75" customHeight="1">
      <c r="C735" s="2"/>
      <c r="D735" s="2"/>
      <c r="E735" s="50"/>
      <c r="F735" s="50"/>
      <c r="G735" s="50"/>
      <c r="H735" s="50"/>
      <c r="I735" s="50"/>
      <c r="J735" s="50"/>
    </row>
    <row r="736" ht="12.75" customHeight="1">
      <c r="C736" s="2"/>
      <c r="D736" s="2"/>
      <c r="E736" s="50"/>
      <c r="F736" s="50"/>
      <c r="G736" s="50"/>
      <c r="H736" s="50"/>
      <c r="I736" s="50"/>
      <c r="J736" s="50"/>
    </row>
    <row r="737" ht="12.75" customHeight="1">
      <c r="C737" s="2"/>
      <c r="D737" s="2"/>
      <c r="E737" s="50"/>
      <c r="F737" s="50"/>
      <c r="G737" s="50"/>
      <c r="H737" s="50"/>
      <c r="I737" s="50"/>
      <c r="J737" s="50"/>
    </row>
    <row r="738" ht="12.75" customHeight="1">
      <c r="C738" s="2"/>
      <c r="D738" s="2"/>
      <c r="E738" s="50"/>
      <c r="F738" s="50"/>
      <c r="G738" s="50"/>
      <c r="H738" s="50"/>
      <c r="I738" s="50"/>
      <c r="J738" s="50"/>
    </row>
    <row r="739" ht="12.75" customHeight="1">
      <c r="C739" s="2"/>
      <c r="D739" s="2"/>
      <c r="E739" s="50"/>
      <c r="F739" s="50"/>
      <c r="G739" s="50"/>
      <c r="H739" s="50"/>
      <c r="I739" s="50"/>
      <c r="J739" s="50"/>
    </row>
    <row r="740" ht="12.75" customHeight="1">
      <c r="C740" s="2"/>
      <c r="D740" s="2"/>
      <c r="E740" s="50"/>
      <c r="F740" s="50"/>
      <c r="G740" s="50"/>
      <c r="H740" s="50"/>
      <c r="I740" s="50"/>
      <c r="J740" s="50"/>
    </row>
    <row r="741" ht="12.75" customHeight="1">
      <c r="C741" s="2"/>
      <c r="D741" s="2"/>
      <c r="E741" s="50"/>
      <c r="F741" s="50"/>
      <c r="G741" s="50"/>
      <c r="H741" s="50"/>
      <c r="I741" s="50"/>
      <c r="J741" s="50"/>
    </row>
    <row r="742" ht="12.75" customHeight="1">
      <c r="C742" s="2"/>
      <c r="D742" s="2"/>
      <c r="E742" s="50"/>
      <c r="F742" s="50"/>
      <c r="G742" s="50"/>
      <c r="H742" s="50"/>
      <c r="I742" s="50"/>
      <c r="J742" s="50"/>
    </row>
    <row r="743" ht="12.75" customHeight="1">
      <c r="C743" s="2"/>
      <c r="D743" s="2"/>
      <c r="E743" s="50"/>
      <c r="F743" s="50"/>
      <c r="G743" s="50"/>
      <c r="H743" s="50"/>
      <c r="I743" s="50"/>
      <c r="J743" s="50"/>
    </row>
    <row r="744" ht="12.75" customHeight="1">
      <c r="C744" s="2"/>
      <c r="D744" s="2"/>
      <c r="E744" s="50"/>
      <c r="F744" s="50"/>
      <c r="G744" s="50"/>
      <c r="H744" s="50"/>
      <c r="I744" s="50"/>
      <c r="J744" s="50"/>
    </row>
    <row r="745" ht="12.75" customHeight="1">
      <c r="C745" s="2"/>
      <c r="D745" s="2"/>
      <c r="E745" s="50"/>
      <c r="F745" s="50"/>
      <c r="G745" s="50"/>
      <c r="H745" s="50"/>
      <c r="I745" s="50"/>
      <c r="J745" s="50"/>
    </row>
    <row r="746" ht="12.75" customHeight="1">
      <c r="C746" s="2"/>
      <c r="D746" s="2"/>
      <c r="E746" s="50"/>
      <c r="F746" s="50"/>
      <c r="G746" s="50"/>
      <c r="H746" s="50"/>
      <c r="I746" s="50"/>
      <c r="J746" s="50"/>
    </row>
    <row r="747" ht="12.75" customHeight="1">
      <c r="C747" s="2"/>
      <c r="D747" s="2"/>
      <c r="E747" s="50"/>
      <c r="F747" s="50"/>
      <c r="G747" s="50"/>
      <c r="H747" s="50"/>
      <c r="I747" s="50"/>
      <c r="J747" s="50"/>
    </row>
    <row r="748" ht="12.75" customHeight="1">
      <c r="C748" s="2"/>
      <c r="D748" s="2"/>
      <c r="E748" s="50"/>
      <c r="F748" s="50"/>
      <c r="G748" s="50"/>
      <c r="H748" s="50"/>
      <c r="I748" s="50"/>
      <c r="J748" s="50"/>
    </row>
    <row r="749" ht="12.75" customHeight="1">
      <c r="C749" s="2"/>
      <c r="D749" s="2"/>
      <c r="E749" s="50"/>
      <c r="F749" s="50"/>
      <c r="G749" s="50"/>
      <c r="H749" s="50"/>
      <c r="I749" s="50"/>
      <c r="J749" s="50"/>
    </row>
    <row r="750" ht="12.75" customHeight="1">
      <c r="C750" s="2"/>
      <c r="D750" s="2"/>
      <c r="E750" s="50"/>
      <c r="F750" s="50"/>
      <c r="G750" s="50"/>
      <c r="H750" s="50"/>
      <c r="I750" s="50"/>
      <c r="J750" s="50"/>
    </row>
    <row r="751" ht="12.75" customHeight="1">
      <c r="C751" s="2"/>
      <c r="D751" s="2"/>
      <c r="E751" s="50"/>
      <c r="F751" s="50"/>
      <c r="G751" s="50"/>
      <c r="H751" s="50"/>
      <c r="I751" s="50"/>
      <c r="J751" s="50"/>
    </row>
    <row r="752" ht="12.75" customHeight="1">
      <c r="C752" s="2"/>
      <c r="D752" s="2"/>
      <c r="E752" s="50"/>
      <c r="F752" s="50"/>
      <c r="G752" s="50"/>
      <c r="H752" s="50"/>
      <c r="I752" s="50"/>
      <c r="J752" s="50"/>
    </row>
    <row r="753" ht="12.75" customHeight="1">
      <c r="C753" s="2"/>
      <c r="D753" s="2"/>
      <c r="E753" s="50"/>
      <c r="F753" s="50"/>
      <c r="G753" s="50"/>
      <c r="H753" s="50"/>
      <c r="I753" s="50"/>
      <c r="J753" s="50"/>
    </row>
    <row r="754" ht="12.75" customHeight="1">
      <c r="C754" s="2"/>
      <c r="D754" s="2"/>
      <c r="E754" s="50"/>
      <c r="F754" s="50"/>
      <c r="G754" s="50"/>
      <c r="H754" s="50"/>
      <c r="I754" s="50"/>
      <c r="J754" s="50"/>
    </row>
    <row r="755" ht="12.75" customHeight="1">
      <c r="C755" s="2"/>
      <c r="D755" s="2"/>
      <c r="E755" s="50"/>
      <c r="F755" s="50"/>
      <c r="G755" s="50"/>
      <c r="H755" s="50"/>
      <c r="I755" s="50"/>
      <c r="J755" s="50"/>
    </row>
    <row r="756" ht="12.75" customHeight="1">
      <c r="C756" s="2"/>
      <c r="D756" s="2"/>
      <c r="E756" s="50"/>
      <c r="F756" s="50"/>
      <c r="G756" s="50"/>
      <c r="H756" s="50"/>
      <c r="I756" s="50"/>
      <c r="J756" s="50"/>
    </row>
    <row r="757" ht="12.75" customHeight="1">
      <c r="C757" s="2"/>
      <c r="D757" s="2"/>
      <c r="E757" s="50"/>
      <c r="F757" s="50"/>
      <c r="G757" s="50"/>
      <c r="H757" s="50"/>
      <c r="I757" s="50"/>
      <c r="J757" s="50"/>
    </row>
    <row r="758" ht="12.75" customHeight="1">
      <c r="C758" s="2"/>
      <c r="D758" s="2"/>
      <c r="E758" s="50"/>
      <c r="F758" s="50"/>
      <c r="G758" s="50"/>
      <c r="H758" s="50"/>
      <c r="I758" s="50"/>
      <c r="J758" s="50"/>
    </row>
    <row r="759" ht="12.75" customHeight="1">
      <c r="C759" s="2"/>
      <c r="D759" s="2"/>
      <c r="E759" s="50"/>
      <c r="F759" s="50"/>
      <c r="G759" s="50"/>
      <c r="H759" s="50"/>
      <c r="I759" s="50"/>
      <c r="J759" s="50"/>
    </row>
    <row r="760" ht="12.75" customHeight="1">
      <c r="C760" s="2"/>
      <c r="D760" s="2"/>
      <c r="E760" s="50"/>
      <c r="F760" s="50"/>
      <c r="G760" s="50"/>
      <c r="H760" s="50"/>
      <c r="I760" s="50"/>
      <c r="J760" s="50"/>
    </row>
    <row r="761" ht="12.75" customHeight="1">
      <c r="C761" s="2"/>
      <c r="D761" s="2"/>
      <c r="E761" s="50"/>
      <c r="F761" s="50"/>
      <c r="G761" s="50"/>
      <c r="H761" s="50"/>
      <c r="I761" s="50"/>
      <c r="J761" s="50"/>
    </row>
    <row r="762" ht="12.75" customHeight="1">
      <c r="C762" s="2"/>
      <c r="D762" s="2"/>
      <c r="E762" s="50"/>
      <c r="F762" s="50"/>
      <c r="G762" s="50"/>
      <c r="H762" s="50"/>
      <c r="I762" s="50"/>
      <c r="J762" s="50"/>
    </row>
    <row r="763" ht="12.75" customHeight="1">
      <c r="C763" s="2"/>
      <c r="D763" s="2"/>
      <c r="E763" s="50"/>
      <c r="F763" s="50"/>
      <c r="G763" s="50"/>
      <c r="H763" s="50"/>
      <c r="I763" s="50"/>
      <c r="J763" s="50"/>
    </row>
    <row r="764" ht="12.75" customHeight="1">
      <c r="C764" s="2"/>
      <c r="D764" s="2"/>
      <c r="E764" s="50"/>
      <c r="F764" s="50"/>
      <c r="G764" s="50"/>
      <c r="H764" s="50"/>
      <c r="I764" s="50"/>
      <c r="J764" s="50"/>
    </row>
    <row r="765" ht="12.75" customHeight="1">
      <c r="C765" s="2"/>
      <c r="D765" s="2"/>
      <c r="E765" s="50"/>
      <c r="F765" s="50"/>
      <c r="G765" s="50"/>
      <c r="H765" s="50"/>
      <c r="I765" s="50"/>
      <c r="J765" s="50"/>
    </row>
    <row r="766" ht="12.75" customHeight="1">
      <c r="C766" s="2"/>
      <c r="D766" s="2"/>
      <c r="E766" s="50"/>
      <c r="F766" s="50"/>
      <c r="G766" s="50"/>
      <c r="H766" s="50"/>
      <c r="I766" s="50"/>
      <c r="J766" s="50"/>
    </row>
    <row r="767" ht="12.75" customHeight="1">
      <c r="C767" s="2"/>
      <c r="D767" s="2"/>
      <c r="E767" s="50"/>
      <c r="F767" s="50"/>
      <c r="G767" s="50"/>
      <c r="H767" s="50"/>
      <c r="I767" s="50"/>
      <c r="J767" s="50"/>
    </row>
    <row r="768" ht="12.75" customHeight="1">
      <c r="C768" s="2"/>
      <c r="D768" s="2"/>
      <c r="E768" s="50"/>
      <c r="F768" s="50"/>
      <c r="G768" s="50"/>
      <c r="H768" s="50"/>
      <c r="I768" s="50"/>
      <c r="J768" s="50"/>
    </row>
    <row r="769" ht="12.75" customHeight="1">
      <c r="C769" s="2"/>
      <c r="D769" s="2"/>
      <c r="E769" s="50"/>
      <c r="F769" s="50"/>
      <c r="G769" s="50"/>
      <c r="H769" s="50"/>
      <c r="I769" s="50"/>
      <c r="J769" s="50"/>
    </row>
    <row r="770" ht="12.75" customHeight="1">
      <c r="C770" s="2"/>
      <c r="D770" s="2"/>
      <c r="E770" s="50"/>
      <c r="F770" s="50"/>
      <c r="G770" s="50"/>
      <c r="H770" s="50"/>
      <c r="I770" s="50"/>
      <c r="J770" s="50"/>
    </row>
    <row r="771" ht="12.75" customHeight="1">
      <c r="C771" s="2"/>
      <c r="D771" s="2"/>
      <c r="E771" s="50"/>
      <c r="F771" s="50"/>
      <c r="G771" s="50"/>
      <c r="H771" s="50"/>
      <c r="I771" s="50"/>
      <c r="J771" s="50"/>
    </row>
    <row r="772" ht="12.75" customHeight="1">
      <c r="C772" s="2"/>
      <c r="D772" s="2"/>
      <c r="E772" s="50"/>
      <c r="F772" s="50"/>
      <c r="G772" s="50"/>
      <c r="H772" s="50"/>
      <c r="I772" s="50"/>
      <c r="J772" s="50"/>
    </row>
    <row r="773" ht="12.75" customHeight="1">
      <c r="C773" s="2"/>
      <c r="D773" s="2"/>
      <c r="E773" s="50"/>
      <c r="F773" s="50"/>
      <c r="G773" s="50"/>
      <c r="H773" s="50"/>
      <c r="I773" s="50"/>
      <c r="J773" s="50"/>
    </row>
    <row r="774" ht="12.75" customHeight="1">
      <c r="C774" s="2"/>
      <c r="D774" s="2"/>
      <c r="E774" s="50"/>
      <c r="F774" s="50"/>
      <c r="G774" s="50"/>
      <c r="H774" s="50"/>
      <c r="I774" s="50"/>
      <c r="J774" s="50"/>
    </row>
    <row r="775" ht="12.75" customHeight="1">
      <c r="C775" s="2"/>
      <c r="D775" s="2"/>
      <c r="E775" s="50"/>
      <c r="F775" s="50"/>
      <c r="G775" s="50"/>
      <c r="H775" s="50"/>
      <c r="I775" s="50"/>
      <c r="J775" s="50"/>
    </row>
    <row r="776" ht="12.75" customHeight="1">
      <c r="C776" s="2"/>
      <c r="D776" s="2"/>
      <c r="E776" s="50"/>
      <c r="F776" s="50"/>
      <c r="G776" s="50"/>
      <c r="H776" s="50"/>
      <c r="I776" s="50"/>
      <c r="J776" s="50"/>
    </row>
    <row r="777" ht="12.75" customHeight="1">
      <c r="C777" s="2"/>
      <c r="D777" s="2"/>
      <c r="E777" s="50"/>
      <c r="F777" s="50"/>
      <c r="G777" s="50"/>
      <c r="H777" s="50"/>
      <c r="I777" s="50"/>
      <c r="J777" s="50"/>
    </row>
    <row r="778" ht="12.75" customHeight="1">
      <c r="C778" s="2"/>
      <c r="D778" s="2"/>
      <c r="E778" s="50"/>
      <c r="F778" s="50"/>
      <c r="G778" s="50"/>
      <c r="H778" s="50"/>
      <c r="I778" s="50"/>
      <c r="J778" s="50"/>
    </row>
    <row r="779" ht="12.75" customHeight="1">
      <c r="C779" s="2"/>
      <c r="D779" s="2"/>
      <c r="E779" s="50"/>
      <c r="F779" s="50"/>
      <c r="G779" s="50"/>
      <c r="H779" s="50"/>
      <c r="I779" s="50"/>
      <c r="J779" s="50"/>
    </row>
    <row r="780" ht="12.75" customHeight="1">
      <c r="C780" s="2"/>
      <c r="D780" s="2"/>
      <c r="E780" s="50"/>
      <c r="F780" s="50"/>
      <c r="G780" s="50"/>
      <c r="H780" s="50"/>
      <c r="I780" s="50"/>
      <c r="J780" s="50"/>
    </row>
    <row r="781" ht="12.75" customHeight="1">
      <c r="C781" s="2"/>
      <c r="D781" s="2"/>
      <c r="E781" s="50"/>
      <c r="F781" s="50"/>
      <c r="G781" s="50"/>
      <c r="H781" s="50"/>
      <c r="I781" s="50"/>
      <c r="J781" s="50"/>
    </row>
    <row r="782" ht="12.75" customHeight="1">
      <c r="C782" s="2"/>
      <c r="D782" s="2"/>
      <c r="E782" s="50"/>
      <c r="F782" s="50"/>
      <c r="G782" s="50"/>
      <c r="H782" s="50"/>
      <c r="I782" s="50"/>
      <c r="J782" s="50"/>
    </row>
    <row r="783" ht="12.75" customHeight="1">
      <c r="C783" s="2"/>
      <c r="D783" s="2"/>
      <c r="E783" s="50"/>
      <c r="F783" s="50"/>
      <c r="G783" s="50"/>
      <c r="H783" s="50"/>
      <c r="I783" s="50"/>
      <c r="J783" s="50"/>
    </row>
    <row r="784" ht="12.75" customHeight="1">
      <c r="C784" s="2"/>
      <c r="D784" s="2"/>
      <c r="E784" s="50"/>
      <c r="F784" s="50"/>
      <c r="G784" s="50"/>
      <c r="H784" s="50"/>
      <c r="I784" s="50"/>
      <c r="J784" s="50"/>
    </row>
    <row r="785" ht="12.75" customHeight="1">
      <c r="C785" s="2"/>
      <c r="D785" s="2"/>
      <c r="E785" s="50"/>
      <c r="F785" s="50"/>
      <c r="G785" s="50"/>
      <c r="H785" s="50"/>
      <c r="I785" s="50"/>
      <c r="J785" s="50"/>
    </row>
    <row r="786" ht="12.75" customHeight="1">
      <c r="C786" s="2"/>
      <c r="D786" s="2"/>
      <c r="E786" s="50"/>
      <c r="F786" s="50"/>
      <c r="G786" s="50"/>
      <c r="H786" s="50"/>
      <c r="I786" s="50"/>
      <c r="J786" s="50"/>
    </row>
    <row r="787" ht="12.75" customHeight="1">
      <c r="C787" s="2"/>
      <c r="D787" s="2"/>
      <c r="E787" s="50"/>
      <c r="F787" s="50"/>
      <c r="G787" s="50"/>
      <c r="H787" s="50"/>
      <c r="I787" s="50"/>
      <c r="J787" s="50"/>
    </row>
    <row r="788" ht="12.75" customHeight="1">
      <c r="C788" s="2"/>
      <c r="D788" s="2"/>
      <c r="E788" s="50"/>
      <c r="F788" s="50"/>
      <c r="G788" s="50"/>
      <c r="H788" s="50"/>
      <c r="I788" s="50"/>
      <c r="J788" s="50"/>
    </row>
    <row r="789" ht="12.75" customHeight="1">
      <c r="C789" s="2"/>
      <c r="D789" s="2"/>
      <c r="E789" s="50"/>
      <c r="F789" s="50"/>
      <c r="G789" s="50"/>
      <c r="H789" s="50"/>
      <c r="I789" s="50"/>
      <c r="J789" s="50"/>
    </row>
    <row r="790" ht="12.75" customHeight="1">
      <c r="C790" s="2"/>
      <c r="D790" s="2"/>
      <c r="E790" s="50"/>
      <c r="F790" s="50"/>
      <c r="G790" s="50"/>
      <c r="H790" s="50"/>
      <c r="I790" s="50"/>
      <c r="J790" s="50"/>
    </row>
    <row r="791" ht="12.75" customHeight="1">
      <c r="C791" s="2"/>
      <c r="D791" s="2"/>
      <c r="E791" s="50"/>
      <c r="F791" s="50"/>
      <c r="G791" s="50"/>
      <c r="H791" s="50"/>
      <c r="I791" s="50"/>
      <c r="J791" s="50"/>
    </row>
    <row r="792" ht="12.75" customHeight="1">
      <c r="C792" s="2"/>
      <c r="D792" s="2"/>
      <c r="E792" s="50"/>
      <c r="F792" s="50"/>
      <c r="G792" s="50"/>
      <c r="H792" s="50"/>
      <c r="I792" s="50"/>
      <c r="J792" s="50"/>
    </row>
    <row r="793" ht="12.75" customHeight="1">
      <c r="C793" s="2"/>
      <c r="D793" s="2"/>
      <c r="E793" s="50"/>
      <c r="F793" s="50"/>
      <c r="G793" s="50"/>
      <c r="H793" s="50"/>
      <c r="I793" s="50"/>
      <c r="J793" s="50"/>
    </row>
    <row r="794" ht="12.75" customHeight="1">
      <c r="C794" s="2"/>
      <c r="D794" s="2"/>
      <c r="E794" s="50"/>
      <c r="F794" s="50"/>
      <c r="G794" s="50"/>
      <c r="H794" s="50"/>
      <c r="I794" s="50"/>
      <c r="J794" s="50"/>
    </row>
    <row r="795" ht="12.75" customHeight="1">
      <c r="C795" s="2"/>
      <c r="D795" s="2"/>
      <c r="E795" s="50"/>
      <c r="F795" s="50"/>
      <c r="G795" s="50"/>
      <c r="H795" s="50"/>
      <c r="I795" s="50"/>
      <c r="J795" s="50"/>
    </row>
    <row r="796" ht="12.75" customHeight="1">
      <c r="C796" s="2"/>
      <c r="D796" s="2"/>
      <c r="E796" s="50"/>
      <c r="F796" s="50"/>
      <c r="G796" s="50"/>
      <c r="H796" s="50"/>
      <c r="I796" s="50"/>
      <c r="J796" s="50"/>
    </row>
    <row r="797" ht="12.75" customHeight="1">
      <c r="C797" s="2"/>
      <c r="D797" s="2"/>
      <c r="E797" s="50"/>
      <c r="F797" s="50"/>
      <c r="G797" s="50"/>
      <c r="H797" s="50"/>
      <c r="I797" s="50"/>
      <c r="J797" s="50"/>
    </row>
    <row r="798" ht="12.75" customHeight="1">
      <c r="C798" s="2"/>
      <c r="D798" s="2"/>
      <c r="E798" s="50"/>
      <c r="F798" s="50"/>
      <c r="G798" s="50"/>
      <c r="H798" s="50"/>
      <c r="I798" s="50"/>
      <c r="J798" s="50"/>
    </row>
    <row r="799" ht="12.75" customHeight="1">
      <c r="C799" s="2"/>
      <c r="D799" s="2"/>
      <c r="E799" s="50"/>
      <c r="F799" s="50"/>
      <c r="G799" s="50"/>
      <c r="H799" s="50"/>
      <c r="I799" s="50"/>
      <c r="J799" s="50"/>
    </row>
    <row r="800" ht="12.75" customHeight="1">
      <c r="C800" s="2"/>
      <c r="D800" s="2"/>
      <c r="E800" s="50"/>
      <c r="F800" s="50"/>
      <c r="G800" s="50"/>
      <c r="H800" s="50"/>
      <c r="I800" s="50"/>
      <c r="J800" s="50"/>
    </row>
    <row r="801" ht="12.75" customHeight="1">
      <c r="C801" s="2"/>
      <c r="D801" s="2"/>
      <c r="E801" s="50"/>
      <c r="F801" s="50"/>
      <c r="G801" s="50"/>
      <c r="H801" s="50"/>
      <c r="I801" s="50"/>
      <c r="J801" s="50"/>
    </row>
    <row r="802" ht="12.75" customHeight="1">
      <c r="C802" s="2"/>
      <c r="D802" s="2"/>
      <c r="E802" s="50"/>
      <c r="F802" s="50"/>
      <c r="G802" s="50"/>
      <c r="H802" s="50"/>
      <c r="I802" s="50"/>
      <c r="J802" s="50"/>
    </row>
    <row r="803" ht="12.75" customHeight="1">
      <c r="C803" s="2"/>
      <c r="D803" s="2"/>
      <c r="E803" s="50"/>
      <c r="F803" s="50"/>
      <c r="G803" s="50"/>
      <c r="H803" s="50"/>
      <c r="I803" s="50"/>
      <c r="J803" s="50"/>
    </row>
    <row r="804" ht="12.75" customHeight="1">
      <c r="C804" s="2"/>
      <c r="D804" s="2"/>
      <c r="E804" s="50"/>
      <c r="F804" s="50"/>
      <c r="G804" s="50"/>
      <c r="H804" s="50"/>
      <c r="I804" s="50"/>
      <c r="J804" s="50"/>
    </row>
    <row r="805" ht="12.75" customHeight="1">
      <c r="C805" s="2"/>
      <c r="D805" s="2"/>
      <c r="E805" s="50"/>
      <c r="F805" s="50"/>
      <c r="G805" s="50"/>
      <c r="H805" s="50"/>
      <c r="I805" s="50"/>
      <c r="J805" s="50"/>
    </row>
    <row r="806" ht="12.75" customHeight="1">
      <c r="C806" s="2"/>
      <c r="D806" s="2"/>
      <c r="E806" s="50"/>
      <c r="F806" s="50"/>
      <c r="G806" s="50"/>
      <c r="H806" s="50"/>
      <c r="I806" s="50"/>
      <c r="J806" s="50"/>
    </row>
    <row r="807" ht="12.75" customHeight="1">
      <c r="C807" s="2"/>
      <c r="D807" s="2"/>
      <c r="E807" s="50"/>
      <c r="F807" s="50"/>
      <c r="G807" s="50"/>
      <c r="H807" s="50"/>
      <c r="I807" s="50"/>
      <c r="J807" s="50"/>
    </row>
    <row r="808" ht="12.75" customHeight="1">
      <c r="C808" s="2"/>
      <c r="D808" s="2"/>
      <c r="E808" s="50"/>
      <c r="F808" s="50"/>
      <c r="G808" s="50"/>
      <c r="H808" s="50"/>
      <c r="I808" s="50"/>
      <c r="J808" s="50"/>
    </row>
    <row r="809" ht="12.75" customHeight="1">
      <c r="C809" s="2"/>
      <c r="D809" s="2"/>
      <c r="E809" s="50"/>
      <c r="F809" s="50"/>
      <c r="G809" s="50"/>
      <c r="H809" s="50"/>
      <c r="I809" s="50"/>
      <c r="J809" s="50"/>
    </row>
    <row r="810" ht="12.75" customHeight="1">
      <c r="C810" s="2"/>
      <c r="D810" s="2"/>
      <c r="E810" s="50"/>
      <c r="F810" s="50"/>
      <c r="G810" s="50"/>
      <c r="H810" s="50"/>
      <c r="I810" s="50"/>
      <c r="J810" s="50"/>
    </row>
    <row r="811" ht="12.75" customHeight="1">
      <c r="C811" s="2"/>
      <c r="D811" s="2"/>
      <c r="E811" s="50"/>
      <c r="F811" s="50"/>
      <c r="G811" s="50"/>
      <c r="H811" s="50"/>
      <c r="I811" s="50"/>
      <c r="J811" s="50"/>
    </row>
    <row r="812" ht="12.75" customHeight="1">
      <c r="C812" s="2"/>
      <c r="D812" s="2"/>
      <c r="E812" s="50"/>
      <c r="F812" s="50"/>
      <c r="G812" s="50"/>
      <c r="H812" s="50"/>
      <c r="I812" s="50"/>
      <c r="J812" s="50"/>
    </row>
    <row r="813" ht="12.75" customHeight="1">
      <c r="C813" s="2"/>
      <c r="D813" s="2"/>
      <c r="E813" s="50"/>
      <c r="F813" s="50"/>
      <c r="G813" s="50"/>
      <c r="H813" s="50"/>
      <c r="I813" s="50"/>
      <c r="J813" s="50"/>
    </row>
    <row r="814" ht="12.75" customHeight="1">
      <c r="C814" s="2"/>
      <c r="D814" s="2"/>
      <c r="E814" s="50"/>
      <c r="F814" s="50"/>
      <c r="G814" s="50"/>
      <c r="H814" s="50"/>
      <c r="I814" s="50"/>
      <c r="J814" s="50"/>
    </row>
    <row r="815" ht="12.75" customHeight="1">
      <c r="C815" s="2"/>
      <c r="D815" s="2"/>
      <c r="E815" s="50"/>
      <c r="F815" s="50"/>
      <c r="G815" s="50"/>
      <c r="H815" s="50"/>
      <c r="I815" s="50"/>
      <c r="J815" s="50"/>
    </row>
    <row r="816" ht="12.75" customHeight="1">
      <c r="C816" s="2"/>
      <c r="D816" s="2"/>
      <c r="E816" s="50"/>
      <c r="F816" s="50"/>
      <c r="G816" s="50"/>
      <c r="H816" s="50"/>
      <c r="I816" s="50"/>
      <c r="J816" s="50"/>
    </row>
    <row r="817" ht="12.75" customHeight="1">
      <c r="C817" s="2"/>
      <c r="D817" s="2"/>
      <c r="E817" s="50"/>
      <c r="F817" s="50"/>
      <c r="G817" s="50"/>
      <c r="H817" s="50"/>
      <c r="I817" s="50"/>
      <c r="J817" s="50"/>
    </row>
    <row r="818" ht="12.75" customHeight="1">
      <c r="C818" s="2"/>
      <c r="D818" s="2"/>
      <c r="E818" s="50"/>
      <c r="F818" s="50"/>
      <c r="G818" s="50"/>
      <c r="H818" s="50"/>
      <c r="I818" s="50"/>
      <c r="J818" s="50"/>
    </row>
    <row r="819" ht="12.75" customHeight="1">
      <c r="C819" s="2"/>
      <c r="D819" s="2"/>
      <c r="E819" s="50"/>
      <c r="F819" s="50"/>
      <c r="G819" s="50"/>
      <c r="H819" s="50"/>
      <c r="I819" s="50"/>
      <c r="J819" s="50"/>
    </row>
    <row r="820" ht="12.75" customHeight="1">
      <c r="C820" s="2"/>
      <c r="D820" s="2"/>
      <c r="E820" s="50"/>
      <c r="F820" s="50"/>
      <c r="G820" s="50"/>
      <c r="H820" s="50"/>
      <c r="I820" s="50"/>
      <c r="J820" s="50"/>
    </row>
    <row r="821" ht="12.75" customHeight="1">
      <c r="C821" s="2"/>
      <c r="D821" s="2"/>
      <c r="E821" s="50"/>
      <c r="F821" s="50"/>
      <c r="G821" s="50"/>
      <c r="H821" s="50"/>
      <c r="I821" s="50"/>
      <c r="J821" s="50"/>
    </row>
    <row r="822" ht="12.75" customHeight="1">
      <c r="C822" s="2"/>
      <c r="D822" s="2"/>
      <c r="E822" s="50"/>
      <c r="F822" s="50"/>
      <c r="G822" s="50"/>
      <c r="H822" s="50"/>
      <c r="I822" s="50"/>
      <c r="J822" s="50"/>
    </row>
    <row r="823" ht="12.75" customHeight="1">
      <c r="C823" s="2"/>
      <c r="D823" s="2"/>
      <c r="E823" s="50"/>
      <c r="F823" s="50"/>
      <c r="G823" s="50"/>
      <c r="H823" s="50"/>
      <c r="I823" s="50"/>
      <c r="J823" s="50"/>
    </row>
    <row r="824" ht="12.75" customHeight="1">
      <c r="C824" s="2"/>
      <c r="D824" s="2"/>
      <c r="E824" s="50"/>
      <c r="F824" s="50"/>
      <c r="G824" s="50"/>
      <c r="H824" s="50"/>
      <c r="I824" s="50"/>
      <c r="J824" s="50"/>
    </row>
    <row r="825" ht="12.75" customHeight="1">
      <c r="C825" s="2"/>
      <c r="D825" s="2"/>
      <c r="E825" s="50"/>
      <c r="F825" s="50"/>
      <c r="G825" s="50"/>
      <c r="H825" s="50"/>
      <c r="I825" s="50"/>
      <c r="J825" s="50"/>
    </row>
    <row r="826" ht="12.75" customHeight="1">
      <c r="C826" s="2"/>
      <c r="D826" s="2"/>
      <c r="E826" s="50"/>
      <c r="F826" s="50"/>
      <c r="G826" s="50"/>
      <c r="H826" s="50"/>
      <c r="I826" s="50"/>
      <c r="J826" s="50"/>
    </row>
    <row r="827" ht="12.75" customHeight="1">
      <c r="C827" s="2"/>
      <c r="D827" s="2"/>
      <c r="E827" s="50"/>
      <c r="F827" s="50"/>
      <c r="G827" s="50"/>
      <c r="H827" s="50"/>
      <c r="I827" s="50"/>
      <c r="J827" s="50"/>
    </row>
    <row r="828" ht="12.75" customHeight="1">
      <c r="C828" s="2"/>
      <c r="D828" s="2"/>
      <c r="E828" s="50"/>
      <c r="F828" s="50"/>
      <c r="G828" s="50"/>
      <c r="H828" s="50"/>
      <c r="I828" s="50"/>
      <c r="J828" s="50"/>
    </row>
    <row r="829" ht="12.75" customHeight="1">
      <c r="C829" s="2"/>
      <c r="D829" s="2"/>
      <c r="E829" s="50"/>
      <c r="F829" s="50"/>
      <c r="G829" s="50"/>
      <c r="H829" s="50"/>
      <c r="I829" s="50"/>
      <c r="J829" s="50"/>
    </row>
    <row r="830" ht="12.75" customHeight="1">
      <c r="C830" s="2"/>
      <c r="D830" s="2"/>
      <c r="E830" s="50"/>
      <c r="F830" s="50"/>
      <c r="G830" s="50"/>
      <c r="H830" s="50"/>
      <c r="I830" s="50"/>
      <c r="J830" s="50"/>
    </row>
    <row r="831" ht="12.75" customHeight="1">
      <c r="C831" s="2"/>
      <c r="D831" s="2"/>
      <c r="E831" s="50"/>
      <c r="F831" s="50"/>
      <c r="G831" s="50"/>
      <c r="H831" s="50"/>
      <c r="I831" s="50"/>
      <c r="J831" s="50"/>
    </row>
    <row r="832" ht="12.75" customHeight="1">
      <c r="C832" s="2"/>
      <c r="D832" s="2"/>
      <c r="E832" s="50"/>
      <c r="F832" s="50"/>
      <c r="G832" s="50"/>
      <c r="H832" s="50"/>
      <c r="I832" s="50"/>
      <c r="J832" s="50"/>
    </row>
    <row r="833" ht="12.75" customHeight="1">
      <c r="C833" s="2"/>
      <c r="D833" s="2"/>
      <c r="E833" s="50"/>
      <c r="F833" s="50"/>
      <c r="G833" s="50"/>
      <c r="H833" s="50"/>
      <c r="I833" s="50"/>
      <c r="J833" s="50"/>
    </row>
    <row r="834" ht="12.75" customHeight="1">
      <c r="C834" s="2"/>
      <c r="D834" s="2"/>
      <c r="E834" s="50"/>
      <c r="F834" s="50"/>
      <c r="G834" s="50"/>
      <c r="H834" s="50"/>
      <c r="I834" s="50"/>
      <c r="J834" s="50"/>
    </row>
    <row r="835" ht="12.75" customHeight="1">
      <c r="C835" s="2"/>
      <c r="D835" s="2"/>
      <c r="E835" s="50"/>
      <c r="F835" s="50"/>
      <c r="G835" s="50"/>
      <c r="H835" s="50"/>
      <c r="I835" s="50"/>
      <c r="J835" s="50"/>
    </row>
    <row r="836" ht="12.75" customHeight="1">
      <c r="C836" s="2"/>
      <c r="D836" s="2"/>
      <c r="E836" s="50"/>
      <c r="F836" s="50"/>
      <c r="G836" s="50"/>
      <c r="H836" s="50"/>
      <c r="I836" s="50"/>
      <c r="J836" s="50"/>
    </row>
    <row r="837" ht="12.75" customHeight="1">
      <c r="C837" s="2"/>
      <c r="D837" s="2"/>
      <c r="E837" s="50"/>
      <c r="F837" s="50"/>
      <c r="G837" s="50"/>
      <c r="H837" s="50"/>
      <c r="I837" s="50"/>
      <c r="J837" s="50"/>
    </row>
    <row r="838" ht="12.75" customHeight="1">
      <c r="C838" s="2"/>
      <c r="D838" s="2"/>
      <c r="E838" s="50"/>
      <c r="F838" s="50"/>
      <c r="G838" s="50"/>
      <c r="H838" s="50"/>
      <c r="I838" s="50"/>
      <c r="J838" s="50"/>
    </row>
    <row r="839" ht="12.75" customHeight="1">
      <c r="C839" s="2"/>
      <c r="D839" s="2"/>
      <c r="E839" s="50"/>
      <c r="F839" s="50"/>
      <c r="G839" s="50"/>
      <c r="H839" s="50"/>
      <c r="I839" s="50"/>
      <c r="J839" s="50"/>
    </row>
    <row r="840" ht="12.75" customHeight="1">
      <c r="C840" s="2"/>
      <c r="D840" s="2"/>
      <c r="E840" s="50"/>
      <c r="F840" s="50"/>
      <c r="G840" s="50"/>
      <c r="H840" s="50"/>
      <c r="I840" s="50"/>
      <c r="J840" s="50"/>
    </row>
    <row r="841" ht="12.75" customHeight="1">
      <c r="C841" s="2"/>
      <c r="D841" s="2"/>
      <c r="E841" s="50"/>
      <c r="F841" s="50"/>
      <c r="G841" s="50"/>
      <c r="H841" s="50"/>
      <c r="I841" s="50"/>
      <c r="J841" s="50"/>
    </row>
    <row r="842" ht="12.75" customHeight="1">
      <c r="C842" s="2"/>
      <c r="D842" s="2"/>
      <c r="E842" s="50"/>
      <c r="F842" s="50"/>
      <c r="G842" s="50"/>
      <c r="H842" s="50"/>
      <c r="I842" s="50"/>
      <c r="J842" s="50"/>
    </row>
    <row r="843" ht="12.75" customHeight="1">
      <c r="C843" s="2"/>
      <c r="D843" s="2"/>
      <c r="E843" s="50"/>
      <c r="F843" s="50"/>
      <c r="G843" s="50"/>
      <c r="H843" s="50"/>
      <c r="I843" s="50"/>
      <c r="J843" s="50"/>
    </row>
    <row r="844" ht="12.75" customHeight="1">
      <c r="C844" s="2"/>
      <c r="D844" s="2"/>
      <c r="E844" s="50"/>
      <c r="F844" s="50"/>
      <c r="G844" s="50"/>
      <c r="H844" s="50"/>
      <c r="I844" s="50"/>
      <c r="J844" s="50"/>
    </row>
    <row r="845" ht="12.75" customHeight="1">
      <c r="C845" s="2"/>
      <c r="D845" s="2"/>
      <c r="E845" s="50"/>
      <c r="F845" s="50"/>
      <c r="G845" s="50"/>
      <c r="H845" s="50"/>
      <c r="I845" s="50"/>
      <c r="J845" s="50"/>
    </row>
    <row r="846" ht="12.75" customHeight="1">
      <c r="C846" s="2"/>
      <c r="D846" s="2"/>
      <c r="E846" s="50"/>
      <c r="F846" s="50"/>
      <c r="G846" s="50"/>
      <c r="H846" s="50"/>
      <c r="I846" s="50"/>
      <c r="J846" s="50"/>
    </row>
    <row r="847" ht="12.75" customHeight="1">
      <c r="C847" s="2"/>
      <c r="D847" s="2"/>
      <c r="E847" s="50"/>
      <c r="F847" s="50"/>
      <c r="G847" s="50"/>
      <c r="H847" s="50"/>
      <c r="I847" s="50"/>
      <c r="J847" s="50"/>
    </row>
    <row r="848" ht="12.75" customHeight="1">
      <c r="C848" s="2"/>
      <c r="D848" s="2"/>
      <c r="E848" s="50"/>
      <c r="F848" s="50"/>
      <c r="G848" s="50"/>
      <c r="H848" s="50"/>
      <c r="I848" s="50"/>
      <c r="J848" s="50"/>
    </row>
    <row r="849" ht="12.75" customHeight="1">
      <c r="C849" s="2"/>
      <c r="D849" s="2"/>
      <c r="E849" s="50"/>
      <c r="F849" s="50"/>
      <c r="G849" s="50"/>
      <c r="H849" s="50"/>
      <c r="I849" s="50"/>
      <c r="J849" s="50"/>
    </row>
    <row r="850" ht="12.75" customHeight="1">
      <c r="C850" s="2"/>
      <c r="D850" s="2"/>
      <c r="E850" s="50"/>
      <c r="F850" s="50"/>
      <c r="G850" s="50"/>
      <c r="H850" s="50"/>
      <c r="I850" s="50"/>
      <c r="J850" s="50"/>
    </row>
    <row r="851" ht="12.75" customHeight="1">
      <c r="C851" s="2"/>
      <c r="D851" s="2"/>
      <c r="E851" s="50"/>
      <c r="F851" s="50"/>
      <c r="G851" s="50"/>
      <c r="H851" s="50"/>
      <c r="I851" s="50"/>
      <c r="J851" s="50"/>
    </row>
    <row r="852" ht="12.75" customHeight="1">
      <c r="C852" s="2"/>
      <c r="D852" s="2"/>
      <c r="E852" s="50"/>
      <c r="F852" s="50"/>
      <c r="G852" s="50"/>
      <c r="H852" s="50"/>
      <c r="I852" s="50"/>
      <c r="J852" s="50"/>
    </row>
    <row r="853" ht="12.75" customHeight="1">
      <c r="C853" s="2"/>
      <c r="D853" s="2"/>
      <c r="E853" s="50"/>
      <c r="F853" s="50"/>
      <c r="G853" s="50"/>
      <c r="H853" s="50"/>
      <c r="I853" s="50"/>
      <c r="J853" s="50"/>
    </row>
    <row r="854" ht="12.75" customHeight="1">
      <c r="C854" s="2"/>
      <c r="D854" s="2"/>
      <c r="E854" s="50"/>
      <c r="F854" s="50"/>
      <c r="G854" s="50"/>
      <c r="H854" s="50"/>
      <c r="I854" s="50"/>
      <c r="J854" s="50"/>
    </row>
    <row r="855" ht="12.75" customHeight="1">
      <c r="C855" s="2"/>
      <c r="D855" s="2"/>
      <c r="E855" s="50"/>
      <c r="F855" s="50"/>
      <c r="G855" s="50"/>
      <c r="H855" s="50"/>
      <c r="I855" s="50"/>
      <c r="J855" s="50"/>
    </row>
    <row r="856" ht="12.75" customHeight="1">
      <c r="C856" s="2"/>
      <c r="D856" s="2"/>
      <c r="E856" s="50"/>
      <c r="F856" s="50"/>
      <c r="G856" s="50"/>
      <c r="H856" s="50"/>
      <c r="I856" s="50"/>
      <c r="J856" s="50"/>
    </row>
    <row r="857" ht="12.75" customHeight="1">
      <c r="C857" s="2"/>
      <c r="D857" s="2"/>
      <c r="E857" s="50"/>
      <c r="F857" s="50"/>
      <c r="G857" s="50"/>
      <c r="H857" s="50"/>
      <c r="I857" s="50"/>
      <c r="J857" s="50"/>
    </row>
    <row r="858" ht="12.75" customHeight="1">
      <c r="C858" s="2"/>
      <c r="D858" s="2"/>
      <c r="E858" s="50"/>
      <c r="F858" s="50"/>
      <c r="G858" s="50"/>
      <c r="H858" s="50"/>
      <c r="I858" s="50"/>
      <c r="J858" s="50"/>
    </row>
    <row r="859" ht="12.75" customHeight="1">
      <c r="C859" s="2"/>
      <c r="D859" s="2"/>
      <c r="E859" s="50"/>
      <c r="F859" s="50"/>
      <c r="G859" s="50"/>
      <c r="H859" s="50"/>
      <c r="I859" s="50"/>
      <c r="J859" s="50"/>
    </row>
    <row r="860" ht="12.75" customHeight="1">
      <c r="C860" s="2"/>
      <c r="D860" s="2"/>
      <c r="E860" s="50"/>
      <c r="F860" s="50"/>
      <c r="G860" s="50"/>
      <c r="H860" s="50"/>
      <c r="I860" s="50"/>
      <c r="J860" s="50"/>
    </row>
    <row r="861" ht="12.75" customHeight="1">
      <c r="C861" s="2"/>
      <c r="D861" s="2"/>
      <c r="E861" s="50"/>
      <c r="F861" s="50"/>
      <c r="G861" s="50"/>
      <c r="H861" s="50"/>
      <c r="I861" s="50"/>
      <c r="J861" s="50"/>
    </row>
    <row r="862" ht="12.75" customHeight="1">
      <c r="C862" s="2"/>
      <c r="D862" s="2"/>
      <c r="E862" s="50"/>
      <c r="F862" s="50"/>
      <c r="G862" s="50"/>
      <c r="H862" s="50"/>
      <c r="I862" s="50"/>
      <c r="J862" s="50"/>
    </row>
    <row r="863" ht="12.75" customHeight="1">
      <c r="C863" s="2"/>
      <c r="D863" s="2"/>
      <c r="E863" s="50"/>
      <c r="F863" s="50"/>
      <c r="G863" s="50"/>
      <c r="H863" s="50"/>
      <c r="I863" s="50"/>
      <c r="J863" s="50"/>
    </row>
    <row r="864" ht="12.75" customHeight="1">
      <c r="C864" s="2"/>
      <c r="D864" s="2"/>
      <c r="E864" s="50"/>
      <c r="F864" s="50"/>
      <c r="G864" s="50"/>
      <c r="H864" s="50"/>
      <c r="I864" s="50"/>
      <c r="J864" s="50"/>
    </row>
    <row r="865" ht="12.75" customHeight="1">
      <c r="C865" s="2"/>
      <c r="D865" s="2"/>
      <c r="E865" s="50"/>
      <c r="F865" s="50"/>
      <c r="G865" s="50"/>
      <c r="H865" s="50"/>
      <c r="I865" s="50"/>
      <c r="J865" s="50"/>
    </row>
    <row r="866" ht="12.75" customHeight="1">
      <c r="C866" s="2"/>
      <c r="D866" s="2"/>
      <c r="E866" s="50"/>
      <c r="F866" s="50"/>
      <c r="G866" s="50"/>
      <c r="H866" s="50"/>
      <c r="I866" s="50"/>
      <c r="J866" s="50"/>
    </row>
    <row r="867" ht="12.75" customHeight="1">
      <c r="C867" s="2"/>
      <c r="D867" s="2"/>
      <c r="E867" s="50"/>
      <c r="F867" s="50"/>
      <c r="G867" s="50"/>
      <c r="H867" s="50"/>
      <c r="I867" s="50"/>
      <c r="J867" s="50"/>
    </row>
    <row r="868" ht="12.75" customHeight="1">
      <c r="C868" s="2"/>
      <c r="D868" s="2"/>
      <c r="E868" s="50"/>
      <c r="F868" s="50"/>
      <c r="G868" s="50"/>
      <c r="H868" s="50"/>
      <c r="I868" s="50"/>
      <c r="J868" s="50"/>
    </row>
    <row r="869" ht="12.75" customHeight="1">
      <c r="C869" s="2"/>
      <c r="D869" s="2"/>
      <c r="E869" s="50"/>
      <c r="F869" s="50"/>
      <c r="G869" s="50"/>
      <c r="H869" s="50"/>
      <c r="I869" s="50"/>
      <c r="J869" s="50"/>
    </row>
    <row r="870" ht="12.75" customHeight="1">
      <c r="C870" s="2"/>
      <c r="D870" s="2"/>
      <c r="E870" s="50"/>
      <c r="F870" s="50"/>
      <c r="G870" s="50"/>
      <c r="H870" s="50"/>
      <c r="I870" s="50"/>
      <c r="J870" s="50"/>
    </row>
    <row r="871" ht="12.75" customHeight="1">
      <c r="C871" s="2"/>
      <c r="D871" s="2"/>
      <c r="E871" s="50"/>
      <c r="F871" s="50"/>
      <c r="G871" s="50"/>
      <c r="H871" s="50"/>
      <c r="I871" s="50"/>
      <c r="J871" s="50"/>
    </row>
    <row r="872" ht="12.75" customHeight="1">
      <c r="C872" s="2"/>
      <c r="D872" s="2"/>
      <c r="E872" s="50"/>
      <c r="F872" s="50"/>
      <c r="G872" s="50"/>
      <c r="H872" s="50"/>
      <c r="I872" s="50"/>
      <c r="J872" s="50"/>
    </row>
    <row r="873" ht="12.75" customHeight="1">
      <c r="C873" s="2"/>
      <c r="D873" s="2"/>
      <c r="E873" s="50"/>
      <c r="F873" s="50"/>
      <c r="G873" s="50"/>
      <c r="H873" s="50"/>
      <c r="I873" s="50"/>
      <c r="J873" s="50"/>
    </row>
    <row r="874" ht="12.75" customHeight="1">
      <c r="C874" s="2"/>
      <c r="D874" s="2"/>
      <c r="E874" s="50"/>
      <c r="F874" s="50"/>
      <c r="G874" s="50"/>
      <c r="H874" s="50"/>
      <c r="I874" s="50"/>
      <c r="J874" s="50"/>
    </row>
    <row r="875" ht="12.75" customHeight="1">
      <c r="C875" s="2"/>
      <c r="D875" s="2"/>
      <c r="E875" s="50"/>
      <c r="F875" s="50"/>
      <c r="G875" s="50"/>
      <c r="H875" s="50"/>
      <c r="I875" s="50"/>
      <c r="J875" s="50"/>
    </row>
    <row r="876" ht="12.75" customHeight="1">
      <c r="C876" s="2"/>
      <c r="D876" s="2"/>
      <c r="E876" s="50"/>
      <c r="F876" s="50"/>
      <c r="G876" s="50"/>
      <c r="H876" s="50"/>
      <c r="I876" s="50"/>
      <c r="J876" s="50"/>
    </row>
    <row r="877" ht="12.75" customHeight="1">
      <c r="C877" s="2"/>
      <c r="D877" s="2"/>
      <c r="E877" s="50"/>
      <c r="F877" s="50"/>
      <c r="G877" s="50"/>
      <c r="H877" s="50"/>
      <c r="I877" s="50"/>
      <c r="J877" s="50"/>
    </row>
    <row r="878" ht="12.75" customHeight="1">
      <c r="C878" s="2"/>
      <c r="D878" s="2"/>
      <c r="E878" s="50"/>
      <c r="F878" s="50"/>
      <c r="G878" s="50"/>
      <c r="H878" s="50"/>
      <c r="I878" s="50"/>
      <c r="J878" s="50"/>
    </row>
    <row r="879" ht="12.75" customHeight="1">
      <c r="C879" s="2"/>
      <c r="D879" s="2"/>
      <c r="E879" s="50"/>
      <c r="F879" s="50"/>
      <c r="G879" s="50"/>
      <c r="H879" s="50"/>
      <c r="I879" s="50"/>
      <c r="J879" s="50"/>
    </row>
    <row r="880" ht="12.75" customHeight="1">
      <c r="C880" s="2"/>
      <c r="D880" s="2"/>
      <c r="E880" s="50"/>
      <c r="F880" s="50"/>
      <c r="G880" s="50"/>
      <c r="H880" s="50"/>
      <c r="I880" s="50"/>
      <c r="J880" s="50"/>
    </row>
    <row r="881" ht="12.75" customHeight="1">
      <c r="C881" s="2"/>
      <c r="D881" s="2"/>
      <c r="E881" s="50"/>
      <c r="F881" s="50"/>
      <c r="G881" s="50"/>
      <c r="H881" s="50"/>
      <c r="I881" s="50"/>
      <c r="J881" s="50"/>
    </row>
    <row r="882" ht="12.75" customHeight="1">
      <c r="C882" s="2"/>
      <c r="D882" s="2"/>
      <c r="E882" s="50"/>
      <c r="F882" s="50"/>
      <c r="G882" s="50"/>
      <c r="H882" s="50"/>
      <c r="I882" s="50"/>
      <c r="J882" s="50"/>
    </row>
    <row r="883" ht="12.75" customHeight="1">
      <c r="C883" s="2"/>
      <c r="D883" s="2"/>
      <c r="E883" s="50"/>
      <c r="F883" s="50"/>
      <c r="G883" s="50"/>
      <c r="H883" s="50"/>
      <c r="I883" s="50"/>
      <c r="J883" s="50"/>
    </row>
    <row r="884" ht="12.75" customHeight="1">
      <c r="C884" s="2"/>
      <c r="D884" s="2"/>
      <c r="E884" s="50"/>
      <c r="F884" s="50"/>
      <c r="G884" s="50"/>
      <c r="H884" s="50"/>
      <c r="I884" s="50"/>
      <c r="J884" s="50"/>
    </row>
    <row r="885" ht="12.75" customHeight="1">
      <c r="C885" s="2"/>
      <c r="D885" s="2"/>
      <c r="E885" s="50"/>
      <c r="F885" s="50"/>
      <c r="G885" s="50"/>
      <c r="H885" s="50"/>
      <c r="I885" s="50"/>
      <c r="J885" s="50"/>
    </row>
    <row r="886" ht="12.75" customHeight="1">
      <c r="C886" s="2"/>
      <c r="D886" s="2"/>
      <c r="E886" s="50"/>
      <c r="F886" s="50"/>
      <c r="G886" s="50"/>
      <c r="H886" s="50"/>
      <c r="I886" s="50"/>
      <c r="J886" s="50"/>
    </row>
    <row r="887" ht="12.75" customHeight="1">
      <c r="C887" s="2"/>
      <c r="D887" s="2"/>
      <c r="E887" s="50"/>
      <c r="F887" s="50"/>
      <c r="G887" s="50"/>
      <c r="H887" s="50"/>
      <c r="I887" s="50"/>
      <c r="J887" s="50"/>
    </row>
    <row r="888" ht="12.75" customHeight="1">
      <c r="C888" s="2"/>
      <c r="D888" s="2"/>
      <c r="E888" s="50"/>
      <c r="F888" s="50"/>
      <c r="G888" s="50"/>
      <c r="H888" s="50"/>
      <c r="I888" s="50"/>
      <c r="J888" s="50"/>
    </row>
    <row r="889" ht="12.75" customHeight="1">
      <c r="C889" s="2"/>
      <c r="D889" s="2"/>
      <c r="E889" s="50"/>
      <c r="F889" s="50"/>
      <c r="G889" s="50"/>
      <c r="H889" s="50"/>
      <c r="I889" s="50"/>
      <c r="J889" s="50"/>
    </row>
    <row r="890" ht="12.75" customHeight="1">
      <c r="C890" s="2"/>
      <c r="D890" s="2"/>
      <c r="E890" s="50"/>
      <c r="F890" s="50"/>
      <c r="G890" s="50"/>
      <c r="H890" s="50"/>
      <c r="I890" s="50"/>
      <c r="J890" s="50"/>
    </row>
    <row r="891" ht="12.75" customHeight="1">
      <c r="C891" s="2"/>
      <c r="D891" s="2"/>
      <c r="E891" s="50"/>
      <c r="F891" s="50"/>
      <c r="G891" s="50"/>
      <c r="H891" s="50"/>
      <c r="I891" s="50"/>
      <c r="J891" s="50"/>
    </row>
    <row r="892" ht="12.75" customHeight="1">
      <c r="C892" s="2"/>
      <c r="D892" s="2"/>
      <c r="E892" s="50"/>
      <c r="F892" s="50"/>
      <c r="G892" s="50"/>
      <c r="H892" s="50"/>
      <c r="I892" s="50"/>
      <c r="J892" s="50"/>
    </row>
    <row r="893" ht="12.75" customHeight="1">
      <c r="C893" s="2"/>
      <c r="D893" s="2"/>
      <c r="E893" s="50"/>
      <c r="F893" s="50"/>
      <c r="G893" s="50"/>
      <c r="H893" s="50"/>
      <c r="I893" s="50"/>
      <c r="J893" s="50"/>
    </row>
    <row r="894" ht="12.75" customHeight="1">
      <c r="C894" s="2"/>
      <c r="D894" s="2"/>
      <c r="E894" s="50"/>
      <c r="F894" s="50"/>
      <c r="G894" s="50"/>
      <c r="H894" s="50"/>
      <c r="I894" s="50"/>
      <c r="J894" s="50"/>
    </row>
    <row r="895" ht="12.75" customHeight="1">
      <c r="C895" s="2"/>
      <c r="D895" s="2"/>
      <c r="E895" s="50"/>
      <c r="F895" s="50"/>
      <c r="G895" s="50"/>
      <c r="H895" s="50"/>
      <c r="I895" s="50"/>
      <c r="J895" s="50"/>
    </row>
    <row r="896" ht="12.75" customHeight="1">
      <c r="C896" s="2"/>
      <c r="D896" s="2"/>
      <c r="E896" s="50"/>
      <c r="F896" s="50"/>
      <c r="G896" s="50"/>
      <c r="H896" s="50"/>
      <c r="I896" s="50"/>
      <c r="J896" s="50"/>
    </row>
    <row r="897" ht="12.75" customHeight="1">
      <c r="C897" s="2"/>
      <c r="D897" s="2"/>
      <c r="E897" s="50"/>
      <c r="F897" s="50"/>
      <c r="G897" s="50"/>
      <c r="H897" s="50"/>
      <c r="I897" s="50"/>
      <c r="J897" s="50"/>
    </row>
    <row r="898" ht="12.75" customHeight="1">
      <c r="C898" s="2"/>
      <c r="D898" s="2"/>
      <c r="E898" s="50"/>
      <c r="F898" s="50"/>
      <c r="G898" s="50"/>
      <c r="H898" s="50"/>
      <c r="I898" s="50"/>
      <c r="J898" s="50"/>
    </row>
    <row r="899" ht="12.75" customHeight="1">
      <c r="C899" s="2"/>
      <c r="D899" s="2"/>
      <c r="E899" s="50"/>
      <c r="F899" s="50"/>
      <c r="G899" s="50"/>
      <c r="H899" s="50"/>
      <c r="I899" s="50"/>
      <c r="J899" s="50"/>
    </row>
    <row r="900" ht="12.75" customHeight="1">
      <c r="C900" s="2"/>
      <c r="D900" s="2"/>
      <c r="E900" s="50"/>
      <c r="F900" s="50"/>
      <c r="G900" s="50"/>
      <c r="H900" s="50"/>
      <c r="I900" s="50"/>
      <c r="J900" s="50"/>
    </row>
    <row r="901" ht="12.75" customHeight="1">
      <c r="C901" s="2"/>
      <c r="D901" s="2"/>
      <c r="E901" s="50"/>
      <c r="F901" s="50"/>
      <c r="G901" s="50"/>
      <c r="H901" s="50"/>
      <c r="I901" s="50"/>
      <c r="J901" s="50"/>
    </row>
    <row r="902" ht="12.75" customHeight="1">
      <c r="C902" s="2"/>
      <c r="D902" s="2"/>
      <c r="E902" s="50"/>
      <c r="F902" s="50"/>
      <c r="G902" s="50"/>
      <c r="H902" s="50"/>
      <c r="I902" s="50"/>
      <c r="J902" s="50"/>
    </row>
    <row r="903" ht="12.75" customHeight="1">
      <c r="C903" s="2"/>
      <c r="D903" s="2"/>
      <c r="E903" s="50"/>
      <c r="F903" s="50"/>
      <c r="G903" s="50"/>
      <c r="H903" s="50"/>
      <c r="I903" s="50"/>
      <c r="J903" s="50"/>
    </row>
    <row r="904" ht="12.75" customHeight="1">
      <c r="C904" s="2"/>
      <c r="D904" s="2"/>
      <c r="E904" s="50"/>
      <c r="F904" s="50"/>
      <c r="G904" s="50"/>
      <c r="H904" s="50"/>
      <c r="I904" s="50"/>
      <c r="J904" s="50"/>
    </row>
    <row r="905" ht="12.75" customHeight="1">
      <c r="C905" s="2"/>
      <c r="D905" s="2"/>
      <c r="E905" s="50"/>
      <c r="F905" s="50"/>
      <c r="G905" s="50"/>
      <c r="H905" s="50"/>
      <c r="I905" s="50"/>
      <c r="J905" s="50"/>
    </row>
    <row r="906" ht="12.75" customHeight="1">
      <c r="C906" s="2"/>
      <c r="D906" s="2"/>
      <c r="E906" s="50"/>
      <c r="F906" s="50"/>
      <c r="G906" s="50"/>
      <c r="H906" s="50"/>
      <c r="I906" s="50"/>
      <c r="J906" s="50"/>
    </row>
    <row r="907" ht="12.75" customHeight="1">
      <c r="C907" s="2"/>
      <c r="D907" s="2"/>
      <c r="E907" s="50"/>
      <c r="F907" s="50"/>
      <c r="G907" s="50"/>
      <c r="H907" s="50"/>
      <c r="I907" s="50"/>
      <c r="J907" s="50"/>
    </row>
    <row r="908" ht="12.75" customHeight="1">
      <c r="C908" s="2"/>
      <c r="D908" s="2"/>
      <c r="E908" s="50"/>
      <c r="F908" s="50"/>
      <c r="G908" s="50"/>
      <c r="H908" s="50"/>
      <c r="I908" s="50"/>
      <c r="J908" s="50"/>
    </row>
    <row r="909" ht="12.75" customHeight="1">
      <c r="C909" s="2"/>
      <c r="D909" s="2"/>
      <c r="E909" s="50"/>
      <c r="F909" s="50"/>
      <c r="G909" s="50"/>
      <c r="H909" s="50"/>
      <c r="I909" s="50"/>
      <c r="J909" s="50"/>
    </row>
    <row r="910" ht="12.75" customHeight="1">
      <c r="C910" s="2"/>
      <c r="D910" s="2"/>
      <c r="E910" s="50"/>
      <c r="F910" s="50"/>
      <c r="G910" s="50"/>
      <c r="H910" s="50"/>
      <c r="I910" s="50"/>
      <c r="J910" s="50"/>
    </row>
    <row r="911" ht="12.75" customHeight="1">
      <c r="C911" s="2"/>
      <c r="D911" s="2"/>
      <c r="E911" s="50"/>
      <c r="F911" s="50"/>
      <c r="G911" s="50"/>
      <c r="H911" s="50"/>
      <c r="I911" s="50"/>
      <c r="J911" s="50"/>
    </row>
    <row r="912" ht="12.75" customHeight="1">
      <c r="C912" s="2"/>
      <c r="D912" s="2"/>
      <c r="E912" s="50"/>
      <c r="F912" s="50"/>
      <c r="G912" s="50"/>
      <c r="H912" s="50"/>
      <c r="I912" s="50"/>
      <c r="J912" s="50"/>
    </row>
    <row r="913" ht="12.75" customHeight="1">
      <c r="C913" s="2"/>
      <c r="D913" s="2"/>
      <c r="E913" s="50"/>
      <c r="F913" s="50"/>
      <c r="G913" s="50"/>
      <c r="H913" s="50"/>
      <c r="I913" s="50"/>
      <c r="J913" s="50"/>
    </row>
    <row r="914" ht="12.75" customHeight="1">
      <c r="C914" s="2"/>
      <c r="D914" s="2"/>
      <c r="E914" s="50"/>
      <c r="F914" s="50"/>
      <c r="G914" s="50"/>
      <c r="H914" s="50"/>
      <c r="I914" s="50"/>
      <c r="J914" s="50"/>
    </row>
    <row r="915" ht="12.75" customHeight="1">
      <c r="C915" s="2"/>
      <c r="D915" s="2"/>
      <c r="E915" s="50"/>
      <c r="F915" s="50"/>
      <c r="G915" s="50"/>
      <c r="H915" s="50"/>
      <c r="I915" s="50"/>
      <c r="J915" s="50"/>
    </row>
    <row r="916" ht="12.75" customHeight="1">
      <c r="C916" s="2"/>
      <c r="D916" s="2"/>
      <c r="E916" s="50"/>
      <c r="F916" s="50"/>
      <c r="G916" s="50"/>
      <c r="H916" s="50"/>
      <c r="I916" s="50"/>
      <c r="J916" s="50"/>
    </row>
    <row r="917" ht="12.75" customHeight="1">
      <c r="C917" s="2"/>
      <c r="D917" s="2"/>
      <c r="E917" s="50"/>
      <c r="F917" s="50"/>
      <c r="G917" s="50"/>
      <c r="H917" s="50"/>
      <c r="I917" s="50"/>
      <c r="J917" s="50"/>
    </row>
    <row r="918" ht="12.75" customHeight="1">
      <c r="C918" s="2"/>
      <c r="D918" s="2"/>
      <c r="E918" s="50"/>
      <c r="F918" s="50"/>
      <c r="G918" s="50"/>
      <c r="H918" s="50"/>
      <c r="I918" s="50"/>
      <c r="J918" s="50"/>
    </row>
    <row r="919" ht="12.75" customHeight="1">
      <c r="C919" s="2"/>
      <c r="D919" s="2"/>
      <c r="E919" s="50"/>
      <c r="F919" s="50"/>
      <c r="G919" s="50"/>
      <c r="H919" s="50"/>
      <c r="I919" s="50"/>
      <c r="J919" s="50"/>
    </row>
    <row r="920" ht="12.75" customHeight="1">
      <c r="C920" s="2"/>
      <c r="D920" s="2"/>
      <c r="E920" s="50"/>
      <c r="F920" s="50"/>
      <c r="G920" s="50"/>
      <c r="H920" s="50"/>
      <c r="I920" s="50"/>
      <c r="J920" s="50"/>
    </row>
    <row r="921" ht="12.75" customHeight="1">
      <c r="C921" s="2"/>
      <c r="D921" s="2"/>
      <c r="E921" s="50"/>
      <c r="F921" s="50"/>
      <c r="G921" s="50"/>
      <c r="H921" s="50"/>
      <c r="I921" s="50"/>
      <c r="J921" s="50"/>
    </row>
    <row r="922" ht="12.75" customHeight="1">
      <c r="C922" s="2"/>
      <c r="D922" s="2"/>
      <c r="E922" s="50"/>
      <c r="F922" s="50"/>
      <c r="G922" s="50"/>
      <c r="H922" s="50"/>
      <c r="I922" s="50"/>
      <c r="J922" s="50"/>
    </row>
    <row r="923" ht="12.75" customHeight="1">
      <c r="C923" s="2"/>
      <c r="D923" s="2"/>
      <c r="E923" s="50"/>
      <c r="F923" s="50"/>
      <c r="G923" s="50"/>
      <c r="H923" s="50"/>
      <c r="I923" s="50"/>
      <c r="J923" s="50"/>
    </row>
    <row r="924" ht="12.75" customHeight="1">
      <c r="C924" s="2"/>
      <c r="D924" s="2"/>
      <c r="E924" s="50"/>
      <c r="F924" s="50"/>
      <c r="G924" s="50"/>
      <c r="H924" s="50"/>
      <c r="I924" s="50"/>
      <c r="J924" s="50"/>
    </row>
    <row r="925" ht="12.75" customHeight="1">
      <c r="C925" s="2"/>
      <c r="D925" s="2"/>
      <c r="E925" s="50"/>
      <c r="F925" s="50"/>
      <c r="G925" s="50"/>
      <c r="H925" s="50"/>
      <c r="I925" s="50"/>
      <c r="J925" s="50"/>
    </row>
    <row r="926" ht="12.75" customHeight="1">
      <c r="C926" s="2"/>
      <c r="D926" s="2"/>
      <c r="E926" s="50"/>
      <c r="F926" s="50"/>
      <c r="G926" s="50"/>
      <c r="H926" s="50"/>
      <c r="I926" s="50"/>
      <c r="J926" s="50"/>
    </row>
    <row r="927" ht="12.75" customHeight="1">
      <c r="C927" s="2"/>
      <c r="D927" s="2"/>
      <c r="E927" s="50"/>
      <c r="F927" s="50"/>
      <c r="G927" s="50"/>
      <c r="H927" s="50"/>
      <c r="I927" s="50"/>
      <c r="J927" s="50"/>
    </row>
    <row r="928" ht="12.75" customHeight="1">
      <c r="C928" s="2"/>
      <c r="D928" s="2"/>
      <c r="E928" s="50"/>
      <c r="F928" s="50"/>
      <c r="G928" s="50"/>
      <c r="H928" s="50"/>
      <c r="I928" s="50"/>
      <c r="J928" s="50"/>
    </row>
    <row r="929" ht="12.75" customHeight="1">
      <c r="C929" s="2"/>
      <c r="D929" s="2"/>
      <c r="E929" s="50"/>
      <c r="F929" s="50"/>
      <c r="G929" s="50"/>
      <c r="H929" s="50"/>
      <c r="I929" s="50"/>
      <c r="J929" s="50"/>
    </row>
    <row r="930" ht="12.75" customHeight="1">
      <c r="C930" s="2"/>
      <c r="D930" s="2"/>
      <c r="E930" s="50"/>
      <c r="F930" s="50"/>
      <c r="G930" s="50"/>
      <c r="H930" s="50"/>
      <c r="I930" s="50"/>
      <c r="J930" s="50"/>
    </row>
    <row r="931" ht="12.75" customHeight="1">
      <c r="C931" s="2"/>
      <c r="D931" s="2"/>
      <c r="E931" s="50"/>
      <c r="F931" s="50"/>
      <c r="G931" s="50"/>
      <c r="H931" s="50"/>
      <c r="I931" s="50"/>
      <c r="J931" s="50"/>
    </row>
    <row r="932" ht="12.75" customHeight="1">
      <c r="C932" s="2"/>
      <c r="D932" s="2"/>
      <c r="E932" s="50"/>
      <c r="F932" s="50"/>
      <c r="G932" s="50"/>
      <c r="H932" s="50"/>
      <c r="I932" s="50"/>
      <c r="J932" s="50"/>
    </row>
    <row r="933" ht="12.75" customHeight="1">
      <c r="C933" s="2"/>
      <c r="D933" s="2"/>
      <c r="E933" s="50"/>
      <c r="F933" s="50"/>
      <c r="G933" s="50"/>
      <c r="H933" s="50"/>
      <c r="I933" s="50"/>
      <c r="J933" s="50"/>
    </row>
    <row r="934" ht="12.75" customHeight="1">
      <c r="C934" s="2"/>
      <c r="D934" s="2"/>
      <c r="E934" s="50"/>
      <c r="F934" s="50"/>
      <c r="G934" s="50"/>
      <c r="H934" s="50"/>
      <c r="I934" s="50"/>
      <c r="J934" s="50"/>
    </row>
    <row r="935" ht="12.75" customHeight="1">
      <c r="C935" s="2"/>
      <c r="D935" s="2"/>
      <c r="E935" s="50"/>
      <c r="F935" s="50"/>
      <c r="G935" s="50"/>
      <c r="H935" s="50"/>
      <c r="I935" s="50"/>
      <c r="J935" s="50"/>
    </row>
    <row r="936" ht="12.75" customHeight="1">
      <c r="C936" s="2"/>
      <c r="D936" s="2"/>
      <c r="E936" s="50"/>
      <c r="F936" s="50"/>
      <c r="G936" s="50"/>
      <c r="H936" s="50"/>
      <c r="I936" s="50"/>
      <c r="J936" s="50"/>
    </row>
    <row r="937" ht="12.75" customHeight="1">
      <c r="C937" s="2"/>
      <c r="D937" s="2"/>
      <c r="E937" s="50"/>
      <c r="F937" s="50"/>
      <c r="G937" s="50"/>
      <c r="H937" s="50"/>
      <c r="I937" s="50"/>
      <c r="J937" s="50"/>
    </row>
    <row r="938" ht="12.75" customHeight="1">
      <c r="C938" s="2"/>
      <c r="D938" s="2"/>
      <c r="E938" s="50"/>
      <c r="F938" s="50"/>
      <c r="G938" s="50"/>
      <c r="H938" s="50"/>
      <c r="I938" s="50"/>
      <c r="J938" s="50"/>
    </row>
    <row r="939" ht="12.75" customHeight="1">
      <c r="C939" s="2"/>
      <c r="D939" s="2"/>
      <c r="E939" s="50"/>
      <c r="F939" s="50"/>
      <c r="G939" s="50"/>
      <c r="H939" s="50"/>
      <c r="I939" s="50"/>
      <c r="J939" s="50"/>
    </row>
    <row r="940" ht="12.75" customHeight="1">
      <c r="C940" s="2"/>
      <c r="D940" s="2"/>
      <c r="E940" s="50"/>
      <c r="F940" s="50"/>
      <c r="G940" s="50"/>
      <c r="H940" s="50"/>
      <c r="I940" s="50"/>
      <c r="J940" s="50"/>
    </row>
    <row r="941" ht="12.75" customHeight="1">
      <c r="C941" s="2"/>
      <c r="D941" s="2"/>
      <c r="E941" s="50"/>
      <c r="F941" s="50"/>
      <c r="G941" s="50"/>
      <c r="H941" s="50"/>
      <c r="I941" s="50"/>
      <c r="J941" s="50"/>
    </row>
    <row r="942" ht="12.75" customHeight="1">
      <c r="C942" s="2"/>
      <c r="D942" s="2"/>
      <c r="E942" s="50"/>
      <c r="F942" s="50"/>
      <c r="G942" s="50"/>
      <c r="H942" s="50"/>
      <c r="I942" s="50"/>
      <c r="J942" s="50"/>
    </row>
    <row r="943" ht="12.75" customHeight="1">
      <c r="C943" s="2"/>
      <c r="D943" s="2"/>
      <c r="E943" s="50"/>
      <c r="F943" s="50"/>
      <c r="G943" s="50"/>
      <c r="H943" s="50"/>
      <c r="I943" s="50"/>
      <c r="J943" s="50"/>
    </row>
    <row r="944" ht="12.75" customHeight="1">
      <c r="C944" s="2"/>
      <c r="D944" s="2"/>
      <c r="E944" s="50"/>
      <c r="F944" s="50"/>
      <c r="G944" s="50"/>
      <c r="H944" s="50"/>
      <c r="I944" s="50"/>
      <c r="J944" s="50"/>
    </row>
    <row r="945" ht="12.75" customHeight="1">
      <c r="C945" s="2"/>
      <c r="D945" s="2"/>
      <c r="E945" s="50"/>
      <c r="F945" s="50"/>
      <c r="G945" s="50"/>
      <c r="H945" s="50"/>
      <c r="I945" s="50"/>
      <c r="J945" s="50"/>
    </row>
    <row r="946" ht="12.75" customHeight="1">
      <c r="C946" s="2"/>
      <c r="D946" s="2"/>
      <c r="E946" s="50"/>
      <c r="F946" s="50"/>
      <c r="G946" s="50"/>
      <c r="H946" s="50"/>
      <c r="I946" s="50"/>
      <c r="J946" s="50"/>
    </row>
    <row r="947" ht="12.75" customHeight="1">
      <c r="C947" s="2"/>
      <c r="D947" s="2"/>
      <c r="E947" s="50"/>
      <c r="F947" s="50"/>
      <c r="G947" s="50"/>
      <c r="H947" s="50"/>
      <c r="I947" s="50"/>
      <c r="J947" s="50"/>
    </row>
    <row r="948" ht="12.75" customHeight="1">
      <c r="C948" s="2"/>
      <c r="D948" s="2"/>
      <c r="E948" s="50"/>
      <c r="F948" s="50"/>
      <c r="G948" s="50"/>
      <c r="H948" s="50"/>
      <c r="I948" s="50"/>
      <c r="J948" s="50"/>
    </row>
    <row r="949" ht="12.75" customHeight="1">
      <c r="C949" s="2"/>
      <c r="D949" s="2"/>
      <c r="E949" s="50"/>
      <c r="F949" s="50"/>
      <c r="G949" s="50"/>
      <c r="H949" s="50"/>
      <c r="I949" s="50"/>
      <c r="J949" s="50"/>
    </row>
    <row r="950" ht="12.75" customHeight="1">
      <c r="C950" s="2"/>
      <c r="D950" s="2"/>
      <c r="E950" s="50"/>
      <c r="F950" s="50"/>
      <c r="G950" s="50"/>
      <c r="H950" s="50"/>
      <c r="I950" s="50"/>
      <c r="J950" s="50"/>
    </row>
    <row r="951" ht="12.75" customHeight="1">
      <c r="C951" s="2"/>
      <c r="D951" s="2"/>
      <c r="E951" s="50"/>
      <c r="F951" s="50"/>
      <c r="G951" s="50"/>
      <c r="H951" s="50"/>
      <c r="I951" s="50"/>
      <c r="J951" s="50"/>
    </row>
    <row r="952" ht="12.75" customHeight="1">
      <c r="C952" s="2"/>
      <c r="D952" s="2"/>
      <c r="E952" s="50"/>
      <c r="F952" s="50"/>
      <c r="G952" s="50"/>
      <c r="H952" s="50"/>
      <c r="I952" s="50"/>
      <c r="J952" s="50"/>
    </row>
    <row r="953" ht="12.75" customHeight="1">
      <c r="C953" s="2"/>
      <c r="D953" s="2"/>
      <c r="E953" s="50"/>
      <c r="F953" s="50"/>
      <c r="G953" s="50"/>
      <c r="H953" s="50"/>
      <c r="I953" s="50"/>
      <c r="J953" s="50"/>
    </row>
    <row r="954" ht="12.75" customHeight="1">
      <c r="C954" s="2"/>
      <c r="D954" s="2"/>
      <c r="E954" s="50"/>
      <c r="F954" s="50"/>
      <c r="G954" s="50"/>
      <c r="H954" s="50"/>
      <c r="I954" s="50"/>
      <c r="J954" s="50"/>
    </row>
    <row r="955" ht="12.75" customHeight="1">
      <c r="C955" s="2"/>
      <c r="D955" s="2"/>
      <c r="E955" s="50"/>
      <c r="F955" s="50"/>
      <c r="G955" s="50"/>
      <c r="H955" s="50"/>
      <c r="I955" s="50"/>
      <c r="J955" s="50"/>
    </row>
    <row r="956" ht="12.75" customHeight="1">
      <c r="C956" s="2"/>
      <c r="D956" s="2"/>
      <c r="E956" s="50"/>
      <c r="F956" s="50"/>
      <c r="G956" s="50"/>
      <c r="H956" s="50"/>
      <c r="I956" s="50"/>
      <c r="J956" s="50"/>
    </row>
    <row r="957" ht="12.75" customHeight="1">
      <c r="C957" s="2"/>
      <c r="D957" s="2"/>
      <c r="E957" s="50"/>
      <c r="F957" s="50"/>
      <c r="G957" s="50"/>
      <c r="H957" s="50"/>
      <c r="I957" s="50"/>
      <c r="J957" s="50"/>
    </row>
    <row r="958" ht="12.75" customHeight="1">
      <c r="C958" s="2"/>
      <c r="D958" s="2"/>
      <c r="E958" s="50"/>
      <c r="F958" s="50"/>
      <c r="G958" s="50"/>
      <c r="H958" s="50"/>
      <c r="I958" s="50"/>
      <c r="J958" s="50"/>
    </row>
    <row r="959" ht="12.75" customHeight="1">
      <c r="C959" s="2"/>
      <c r="D959" s="2"/>
      <c r="E959" s="50"/>
      <c r="F959" s="50"/>
      <c r="G959" s="50"/>
      <c r="H959" s="50"/>
      <c r="I959" s="50"/>
      <c r="J959" s="50"/>
    </row>
    <row r="960" ht="12.75" customHeight="1">
      <c r="C960" s="2"/>
      <c r="D960" s="2"/>
      <c r="E960" s="50"/>
      <c r="F960" s="50"/>
      <c r="G960" s="50"/>
      <c r="H960" s="50"/>
      <c r="I960" s="50"/>
      <c r="J960" s="50"/>
    </row>
    <row r="961" ht="12.75" customHeight="1">
      <c r="C961" s="2"/>
      <c r="D961" s="2"/>
      <c r="E961" s="50"/>
      <c r="F961" s="50"/>
      <c r="G961" s="50"/>
      <c r="H961" s="50"/>
      <c r="I961" s="50"/>
      <c r="J961" s="50"/>
    </row>
    <row r="962" ht="12.75" customHeight="1">
      <c r="C962" s="2"/>
      <c r="D962" s="2"/>
      <c r="E962" s="50"/>
      <c r="F962" s="50"/>
      <c r="G962" s="50"/>
      <c r="H962" s="50"/>
      <c r="I962" s="50"/>
      <c r="J962" s="50"/>
    </row>
    <row r="963" ht="12.75" customHeight="1">
      <c r="C963" s="2"/>
      <c r="D963" s="2"/>
      <c r="E963" s="50"/>
      <c r="F963" s="50"/>
      <c r="G963" s="50"/>
      <c r="H963" s="50"/>
      <c r="I963" s="50"/>
      <c r="J963" s="50"/>
    </row>
    <row r="964" ht="12.75" customHeight="1">
      <c r="C964" s="2"/>
      <c r="D964" s="2"/>
      <c r="E964" s="50"/>
      <c r="F964" s="50"/>
      <c r="G964" s="50"/>
      <c r="H964" s="50"/>
      <c r="I964" s="50"/>
      <c r="J964" s="50"/>
    </row>
    <row r="965" ht="12.75" customHeight="1">
      <c r="C965" s="2"/>
      <c r="D965" s="2"/>
      <c r="E965" s="50"/>
      <c r="F965" s="50"/>
      <c r="G965" s="50"/>
      <c r="H965" s="50"/>
      <c r="I965" s="50"/>
      <c r="J965" s="50"/>
    </row>
    <row r="966" ht="12.75" customHeight="1">
      <c r="C966" s="2"/>
      <c r="D966" s="2"/>
      <c r="E966" s="50"/>
      <c r="F966" s="50"/>
      <c r="G966" s="50"/>
      <c r="H966" s="50"/>
      <c r="I966" s="50"/>
      <c r="J966" s="50"/>
    </row>
    <row r="967" ht="12.75" customHeight="1">
      <c r="C967" s="2"/>
      <c r="D967" s="2"/>
      <c r="E967" s="50"/>
      <c r="F967" s="50"/>
      <c r="G967" s="50"/>
      <c r="H967" s="50"/>
      <c r="I967" s="50"/>
      <c r="J967" s="50"/>
    </row>
    <row r="968" ht="12.75" customHeight="1">
      <c r="C968" s="2"/>
      <c r="D968" s="2"/>
      <c r="E968" s="50"/>
      <c r="F968" s="50"/>
      <c r="G968" s="50"/>
      <c r="H968" s="50"/>
      <c r="I968" s="50"/>
      <c r="J968" s="50"/>
    </row>
    <row r="969" ht="12.75" customHeight="1">
      <c r="C969" s="2"/>
      <c r="D969" s="2"/>
      <c r="E969" s="50"/>
      <c r="F969" s="50"/>
      <c r="G969" s="50"/>
      <c r="H969" s="50"/>
      <c r="I969" s="50"/>
      <c r="J969" s="50"/>
    </row>
    <row r="970" ht="12.75" customHeight="1">
      <c r="C970" s="2"/>
      <c r="D970" s="2"/>
      <c r="E970" s="50"/>
      <c r="F970" s="50"/>
      <c r="G970" s="50"/>
      <c r="H970" s="50"/>
      <c r="I970" s="50"/>
      <c r="J970" s="50"/>
    </row>
    <row r="971" ht="12.75" customHeight="1">
      <c r="C971" s="2"/>
      <c r="D971" s="2"/>
      <c r="E971" s="50"/>
      <c r="F971" s="50"/>
      <c r="G971" s="50"/>
      <c r="H971" s="50"/>
      <c r="I971" s="50"/>
      <c r="J971" s="50"/>
    </row>
    <row r="972" ht="12.75" customHeight="1">
      <c r="C972" s="2"/>
      <c r="D972" s="2"/>
      <c r="E972" s="50"/>
      <c r="F972" s="50"/>
      <c r="G972" s="50"/>
      <c r="H972" s="50"/>
      <c r="I972" s="50"/>
      <c r="J972" s="50"/>
    </row>
    <row r="973" ht="12.75" customHeight="1">
      <c r="C973" s="2"/>
      <c r="D973" s="2"/>
      <c r="E973" s="50"/>
      <c r="F973" s="50"/>
      <c r="G973" s="50"/>
      <c r="H973" s="50"/>
      <c r="I973" s="50"/>
      <c r="J973" s="50"/>
    </row>
    <row r="974" ht="12.75" customHeight="1">
      <c r="C974" s="2"/>
      <c r="D974" s="2"/>
      <c r="E974" s="50"/>
      <c r="F974" s="50"/>
      <c r="G974" s="50"/>
      <c r="H974" s="50"/>
      <c r="I974" s="50"/>
      <c r="J974" s="50"/>
    </row>
    <row r="975" ht="12.75" customHeight="1">
      <c r="C975" s="2"/>
      <c r="D975" s="2"/>
      <c r="E975" s="50"/>
      <c r="F975" s="50"/>
      <c r="G975" s="50"/>
      <c r="H975" s="50"/>
      <c r="I975" s="50"/>
      <c r="J975" s="50"/>
    </row>
    <row r="976" ht="12.75" customHeight="1">
      <c r="C976" s="2"/>
      <c r="D976" s="2"/>
      <c r="E976" s="50"/>
      <c r="F976" s="50"/>
      <c r="G976" s="50"/>
      <c r="H976" s="50"/>
      <c r="I976" s="50"/>
      <c r="J976" s="50"/>
    </row>
    <row r="977" ht="12.75" customHeight="1">
      <c r="C977" s="2"/>
      <c r="D977" s="2"/>
      <c r="E977" s="50"/>
      <c r="F977" s="50"/>
      <c r="G977" s="50"/>
      <c r="H977" s="50"/>
      <c r="I977" s="50"/>
      <c r="J977" s="50"/>
    </row>
    <row r="978" ht="12.75" customHeight="1">
      <c r="C978" s="2"/>
      <c r="D978" s="2"/>
      <c r="E978" s="50"/>
      <c r="F978" s="50"/>
      <c r="G978" s="50"/>
      <c r="H978" s="50"/>
      <c r="I978" s="50"/>
      <c r="J978" s="50"/>
    </row>
    <row r="979" ht="12.75" customHeight="1">
      <c r="C979" s="2"/>
      <c r="D979" s="2"/>
      <c r="E979" s="50"/>
      <c r="F979" s="50"/>
      <c r="G979" s="50"/>
      <c r="H979" s="50"/>
      <c r="I979" s="50"/>
      <c r="J979" s="50"/>
    </row>
    <row r="980" ht="12.75" customHeight="1">
      <c r="C980" s="2"/>
      <c r="D980" s="2"/>
      <c r="E980" s="50"/>
      <c r="F980" s="50"/>
      <c r="G980" s="50"/>
      <c r="H980" s="50"/>
      <c r="I980" s="50"/>
      <c r="J980" s="50"/>
    </row>
    <row r="981" ht="12.75" customHeight="1">
      <c r="C981" s="2"/>
      <c r="D981" s="2"/>
      <c r="E981" s="50"/>
      <c r="F981" s="50"/>
      <c r="G981" s="50"/>
      <c r="H981" s="50"/>
      <c r="I981" s="50"/>
      <c r="J981" s="50"/>
    </row>
    <row r="982" ht="12.75" customHeight="1">
      <c r="C982" s="2"/>
      <c r="D982" s="2"/>
      <c r="E982" s="50"/>
      <c r="F982" s="50"/>
      <c r="G982" s="50"/>
      <c r="H982" s="50"/>
      <c r="I982" s="50"/>
      <c r="J982" s="50"/>
    </row>
    <row r="983" ht="12.75" customHeight="1">
      <c r="C983" s="2"/>
      <c r="D983" s="2"/>
      <c r="E983" s="50"/>
      <c r="F983" s="50"/>
      <c r="G983" s="50"/>
      <c r="H983" s="50"/>
      <c r="I983" s="50"/>
      <c r="J983" s="50"/>
    </row>
    <row r="984" ht="12.75" customHeight="1">
      <c r="C984" s="2"/>
      <c r="D984" s="2"/>
      <c r="E984" s="50"/>
      <c r="F984" s="50"/>
      <c r="G984" s="50"/>
      <c r="H984" s="50"/>
      <c r="I984" s="50"/>
      <c r="J984" s="50"/>
    </row>
    <row r="985" ht="12.75" customHeight="1">
      <c r="C985" s="2"/>
      <c r="D985" s="2"/>
      <c r="E985" s="50"/>
      <c r="F985" s="50"/>
      <c r="G985" s="50"/>
      <c r="H985" s="50"/>
      <c r="I985" s="50"/>
      <c r="J985" s="50"/>
    </row>
    <row r="986" ht="12.75" customHeight="1">
      <c r="C986" s="2"/>
      <c r="D986" s="2"/>
      <c r="E986" s="50"/>
      <c r="F986" s="50"/>
      <c r="G986" s="50"/>
      <c r="H986" s="50"/>
      <c r="I986" s="50"/>
      <c r="J986" s="50"/>
    </row>
    <row r="987" ht="12.75" customHeight="1">
      <c r="C987" s="2"/>
      <c r="D987" s="2"/>
      <c r="E987" s="50"/>
      <c r="F987" s="50"/>
      <c r="G987" s="50"/>
      <c r="H987" s="50"/>
      <c r="I987" s="50"/>
      <c r="J987" s="50"/>
    </row>
    <row r="988" ht="12.75" customHeight="1">
      <c r="C988" s="2"/>
      <c r="D988" s="2"/>
      <c r="E988" s="50"/>
      <c r="F988" s="50"/>
      <c r="G988" s="50"/>
      <c r="H988" s="50"/>
      <c r="I988" s="50"/>
      <c r="J988" s="50"/>
    </row>
    <row r="989" ht="12.75" customHeight="1">
      <c r="C989" s="2"/>
      <c r="D989" s="2"/>
      <c r="E989" s="50"/>
      <c r="F989" s="50"/>
      <c r="G989" s="50"/>
      <c r="H989" s="50"/>
      <c r="I989" s="50"/>
      <c r="J989" s="50"/>
    </row>
    <row r="990" ht="12.75" customHeight="1">
      <c r="C990" s="2"/>
      <c r="D990" s="2"/>
      <c r="E990" s="50"/>
      <c r="F990" s="50"/>
      <c r="G990" s="50"/>
      <c r="H990" s="50"/>
      <c r="I990" s="50"/>
      <c r="J990" s="50"/>
    </row>
    <row r="991" ht="12.75" customHeight="1">
      <c r="C991" s="2"/>
      <c r="D991" s="2"/>
      <c r="E991" s="50"/>
      <c r="F991" s="50"/>
      <c r="G991" s="50"/>
      <c r="H991" s="50"/>
      <c r="I991" s="50"/>
      <c r="J991" s="50"/>
    </row>
    <row r="992" ht="12.75" customHeight="1">
      <c r="C992" s="2"/>
      <c r="D992" s="2"/>
      <c r="E992" s="50"/>
      <c r="F992" s="50"/>
      <c r="G992" s="50"/>
      <c r="H992" s="50"/>
      <c r="I992" s="50"/>
      <c r="J992" s="50"/>
    </row>
    <row r="993" ht="12.75" customHeight="1">
      <c r="C993" s="2"/>
      <c r="D993" s="2"/>
      <c r="E993" s="50"/>
      <c r="F993" s="50"/>
      <c r="G993" s="50"/>
      <c r="H993" s="50"/>
      <c r="I993" s="50"/>
      <c r="J993" s="50"/>
    </row>
    <row r="994" ht="12.75" customHeight="1">
      <c r="C994" s="2"/>
      <c r="D994" s="2"/>
      <c r="E994" s="50"/>
      <c r="F994" s="50"/>
      <c r="G994" s="50"/>
      <c r="H994" s="50"/>
      <c r="I994" s="50"/>
      <c r="J994" s="50"/>
    </row>
    <row r="995" ht="12.75" customHeight="1">
      <c r="C995" s="2"/>
      <c r="D995" s="2"/>
      <c r="E995" s="50"/>
      <c r="F995" s="50"/>
      <c r="G995" s="50"/>
      <c r="H995" s="50"/>
      <c r="I995" s="50"/>
      <c r="J995" s="50"/>
    </row>
    <row r="996" ht="12.75" customHeight="1">
      <c r="C996" s="2"/>
      <c r="D996" s="2"/>
      <c r="E996" s="50"/>
      <c r="F996" s="50"/>
      <c r="G996" s="50"/>
      <c r="H996" s="50"/>
      <c r="I996" s="50"/>
      <c r="J996" s="50"/>
    </row>
    <row r="997" ht="12.75" customHeight="1">
      <c r="C997" s="2"/>
      <c r="D997" s="2"/>
      <c r="E997" s="50"/>
      <c r="F997" s="50"/>
      <c r="G997" s="50"/>
      <c r="H997" s="50"/>
      <c r="I997" s="50"/>
      <c r="J997" s="50"/>
    </row>
    <row r="998" ht="12.75" customHeight="1">
      <c r="C998" s="2"/>
      <c r="D998" s="2"/>
      <c r="E998" s="50"/>
      <c r="F998" s="50"/>
      <c r="G998" s="50"/>
      <c r="H998" s="50"/>
      <c r="I998" s="50"/>
      <c r="J998" s="50"/>
    </row>
    <row r="999" ht="12.75" customHeight="1">
      <c r="C999" s="2"/>
      <c r="D999" s="2"/>
      <c r="E999" s="50"/>
      <c r="F999" s="50"/>
      <c r="G999" s="50"/>
      <c r="H999" s="50"/>
      <c r="I999" s="50"/>
      <c r="J999" s="50"/>
    </row>
    <row r="1000" ht="12.75" customHeight="1">
      <c r="C1000" s="2"/>
      <c r="D1000" s="2"/>
      <c r="E1000" s="50"/>
      <c r="F1000" s="50"/>
      <c r="G1000" s="50"/>
      <c r="H1000" s="50"/>
      <c r="I1000" s="50"/>
      <c r="J1000" s="50"/>
    </row>
  </sheetData>
  <autoFilter ref="$A$2:$O$2"/>
  <hyperlinks>
    <hyperlink r:id="rId2" ref="J19"/>
    <hyperlink r:id="rId3" ref="J24"/>
    <hyperlink r:id="rId4" ref="J33"/>
    <hyperlink r:id="rId5" ref="J36"/>
    <hyperlink r:id="rId6" ref="J39"/>
    <hyperlink r:id="rId7" ref="J43"/>
    <hyperlink r:id="rId8" ref="J54"/>
  </hyperlinks>
  <printOptions/>
  <pageMargins bottom="0.75" footer="0.0" header="0.0" left="0.7" right="0.7" top="0.75"/>
  <pageSetup paperSize="8" orientation="landscape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57.71"/>
    <col customWidth="1" min="3" max="3" width="12.71"/>
    <col customWidth="1" min="4" max="4" width="6.71"/>
    <col customWidth="1" min="5" max="5" width="22.43"/>
    <col customWidth="1" min="6" max="6" width="12.86"/>
    <col customWidth="1" min="7" max="7" width="14.43"/>
    <col customWidth="1" min="8" max="8" width="7.71"/>
    <col customWidth="1" min="9" max="26" width="11.57"/>
  </cols>
  <sheetData>
    <row r="1" ht="12.75" customHeight="1">
      <c r="A1" s="56" t="s">
        <v>197</v>
      </c>
    </row>
    <row r="2" ht="12.75" customHeight="1">
      <c r="B2" s="2"/>
      <c r="C2" s="2"/>
      <c r="D2" s="2"/>
    </row>
    <row r="3" ht="12.75" customHeight="1">
      <c r="A3" s="13"/>
      <c r="B3" s="57"/>
      <c r="C3" s="57" t="s">
        <v>198</v>
      </c>
      <c r="D3" s="58"/>
      <c r="E3" s="25" t="s">
        <v>199</v>
      </c>
      <c r="F3" s="25"/>
      <c r="G3" s="25"/>
    </row>
    <row r="4" ht="12.75" customHeight="1">
      <c r="A4" s="59"/>
      <c r="B4" s="60" t="s">
        <v>200</v>
      </c>
      <c r="C4" s="61">
        <f>+G9</f>
        <v>146571</v>
      </c>
      <c r="D4" s="62"/>
      <c r="E4" s="57" t="s">
        <v>201</v>
      </c>
      <c r="F4" s="57" t="s">
        <v>202</v>
      </c>
      <c r="G4" s="25"/>
    </row>
    <row r="5" ht="12.75" customHeight="1">
      <c r="A5" s="63" t="s">
        <v>203</v>
      </c>
      <c r="B5" s="25" t="s">
        <v>204</v>
      </c>
      <c r="C5" s="64">
        <f>+'Budsjett og regnskap 2018'!O38</f>
        <v>32610.31</v>
      </c>
      <c r="D5" s="65"/>
      <c r="E5" s="64">
        <v>18476.0</v>
      </c>
      <c r="F5" s="64">
        <v>100002.0</v>
      </c>
      <c r="G5" s="64">
        <f>E5+F5</f>
        <v>118478</v>
      </c>
    </row>
    <row r="6" ht="12.75" customHeight="1">
      <c r="A6" s="63" t="s">
        <v>205</v>
      </c>
      <c r="B6" s="25" t="s">
        <v>206</v>
      </c>
      <c r="C6" s="64">
        <f>+'Budsjett og regnskap 2018'!O111</f>
        <v>60187.5</v>
      </c>
      <c r="D6" s="65"/>
    </row>
    <row r="7" ht="12.75" customHeight="1">
      <c r="A7" s="66" t="s">
        <v>207</v>
      </c>
      <c r="B7" s="57" t="s">
        <v>208</v>
      </c>
      <c r="C7" s="67">
        <f>C4+C5-C6</f>
        <v>118993.81</v>
      </c>
      <c r="D7" s="68"/>
      <c r="E7" s="25" t="s">
        <v>209</v>
      </c>
      <c r="F7" s="25"/>
      <c r="G7" s="25"/>
      <c r="H7" t="s">
        <v>70</v>
      </c>
    </row>
    <row r="8" ht="12.75" customHeight="1">
      <c r="B8" s="2"/>
      <c r="C8" s="2"/>
      <c r="D8" s="2"/>
      <c r="E8" s="57" t="s">
        <v>201</v>
      </c>
      <c r="F8" s="57" t="s">
        <v>202</v>
      </c>
      <c r="G8" s="25"/>
    </row>
    <row r="9" ht="12.75" customHeight="1">
      <c r="B9" s="69" t="s">
        <v>210</v>
      </c>
      <c r="C9" s="70">
        <f>C5-C6</f>
        <v>-27577.19</v>
      </c>
      <c r="D9" s="2"/>
      <c r="E9" s="64">
        <v>47084.0</v>
      </c>
      <c r="F9" s="64">
        <v>99487.0</v>
      </c>
      <c r="G9" s="64">
        <f>E9+F9</f>
        <v>146571</v>
      </c>
    </row>
    <row r="10" ht="12.75" customHeight="1">
      <c r="B10" s="2"/>
      <c r="C10" s="2"/>
      <c r="D10" s="2"/>
    </row>
    <row r="11" ht="12.75" customHeight="1">
      <c r="B11" s="2" t="s">
        <v>211</v>
      </c>
      <c r="C11" s="2"/>
      <c r="D11" s="2"/>
      <c r="F11" s="71"/>
    </row>
    <row r="12" ht="12.75" customHeight="1">
      <c r="B12" s="57" t="s">
        <v>212</v>
      </c>
      <c r="C12" s="57" t="s">
        <v>213</v>
      </c>
      <c r="D12" s="58"/>
      <c r="K12" s="71"/>
    </row>
    <row r="13" ht="12.75" customHeight="1">
      <c r="B13" s="25" t="s">
        <v>214</v>
      </c>
      <c r="C13" s="25">
        <v>24.0</v>
      </c>
      <c r="D13" s="72"/>
      <c r="F13" s="71"/>
      <c r="L13" t="s">
        <v>215</v>
      </c>
    </row>
    <row r="14" ht="12.75" customHeight="1">
      <c r="B14" s="25" t="s">
        <v>216</v>
      </c>
      <c r="C14" s="25">
        <v>3.0</v>
      </c>
      <c r="D14" s="72"/>
      <c r="K14" s="73"/>
    </row>
    <row r="15" ht="12.75" customHeight="1">
      <c r="B15" s="25" t="s">
        <v>217</v>
      </c>
      <c r="C15" s="25"/>
      <c r="D15" s="72"/>
    </row>
    <row r="16" ht="12.75" customHeight="1">
      <c r="B16" s="60" t="s">
        <v>218</v>
      </c>
      <c r="C16" s="60">
        <v>28.0</v>
      </c>
      <c r="D16" s="72"/>
    </row>
    <row r="17" ht="12.75" customHeight="1">
      <c r="B17" s="8" t="s">
        <v>219</v>
      </c>
      <c r="C17" s="8">
        <f>C13+C14+C16</f>
        <v>55</v>
      </c>
      <c r="D17" s="72"/>
    </row>
    <row r="18" ht="12.75" customHeight="1">
      <c r="B18" s="74"/>
      <c r="C18" s="74"/>
      <c r="D18" s="72"/>
    </row>
    <row r="19" ht="12.75" customHeight="1">
      <c r="B19" s="75"/>
      <c r="C19" s="75"/>
      <c r="D19" s="72"/>
    </row>
    <row r="20" ht="12.75" customHeight="1">
      <c r="B20" s="75"/>
      <c r="C20" s="75"/>
      <c r="D20" s="72"/>
    </row>
    <row r="21" ht="12.75" customHeight="1">
      <c r="A21" s="76"/>
      <c r="B21" s="77" t="s">
        <v>220</v>
      </c>
      <c r="C21" s="78"/>
      <c r="D21" s="78"/>
      <c r="E21" s="77" t="s">
        <v>221</v>
      </c>
      <c r="F21" s="78"/>
      <c r="G21" s="78"/>
    </row>
    <row r="22" ht="12.75" customHeight="1">
      <c r="A22" s="79" t="s">
        <v>222</v>
      </c>
      <c r="B22" s="80"/>
      <c r="C22" s="81"/>
      <c r="D22" s="82"/>
      <c r="E22" s="82"/>
      <c r="F22" s="82"/>
      <c r="G22" s="83"/>
    </row>
    <row r="23" ht="12.75" customHeight="1">
      <c r="A23" s="84" t="s">
        <v>223</v>
      </c>
      <c r="B23" s="85"/>
      <c r="C23" s="85"/>
      <c r="D23" s="13"/>
      <c r="E23" s="13"/>
      <c r="F23" s="13"/>
      <c r="G23" s="25"/>
    </row>
    <row r="24" ht="12.75" customHeight="1">
      <c r="A24" s="86">
        <v>1.0</v>
      </c>
      <c r="B24" s="87" t="s">
        <v>224</v>
      </c>
      <c r="C24" s="88">
        <f>+'Budsjett og regnskap 2018'!O52</f>
        <v>39650</v>
      </c>
      <c r="D24" s="13"/>
      <c r="E24" s="13"/>
      <c r="F24" s="13"/>
      <c r="G24" s="25"/>
    </row>
    <row r="25" ht="12.75" customHeight="1">
      <c r="A25" s="86">
        <v>2.0</v>
      </c>
      <c r="B25" s="87" t="s">
        <v>225</v>
      </c>
      <c r="C25" s="89">
        <f>+'Budsjett og regnskap 2018'!L59</f>
        <v>0</v>
      </c>
      <c r="D25" s="13"/>
      <c r="E25" s="13"/>
      <c r="F25" s="13"/>
      <c r="G25" s="25"/>
    </row>
    <row r="26" ht="12.75" customHeight="1">
      <c r="A26" s="90"/>
      <c r="B26" s="91" t="s">
        <v>226</v>
      </c>
      <c r="C26" s="92">
        <f>SUM(C24:C25)</f>
        <v>39650</v>
      </c>
      <c r="D26" s="93"/>
      <c r="E26" s="93"/>
      <c r="F26" s="93"/>
      <c r="G26" s="94"/>
    </row>
    <row r="27" ht="12.75" customHeight="1">
      <c r="A27" s="79" t="s">
        <v>227</v>
      </c>
      <c r="B27" s="81"/>
      <c r="C27" s="95"/>
      <c r="D27" s="82"/>
      <c r="E27" s="82"/>
      <c r="F27" s="83"/>
      <c r="G27" s="83"/>
    </row>
    <row r="28" ht="12.75" customHeight="1">
      <c r="A28" s="86">
        <v>3.0</v>
      </c>
      <c r="B28" s="87" t="s">
        <v>228</v>
      </c>
      <c r="C28" s="89">
        <f>+'Budsjett og regnskap 2018'!O64</f>
        <v>10005</v>
      </c>
      <c r="D28" s="84" t="s">
        <v>223</v>
      </c>
      <c r="E28" s="25"/>
      <c r="F28" s="25"/>
      <c r="G28" s="25"/>
    </row>
    <row r="29" ht="12.75" customHeight="1">
      <c r="A29" s="86">
        <v>4.0</v>
      </c>
      <c r="B29" s="87" t="s">
        <v>229</v>
      </c>
      <c r="C29" s="89" t="str">
        <f>+'Budsjett og regnskap 2018'!O72</f>
        <v/>
      </c>
      <c r="D29" s="86">
        <v>1.0</v>
      </c>
      <c r="E29" s="96" t="s">
        <v>230</v>
      </c>
      <c r="F29" s="64">
        <f>+'Budsjett og regnskap 2018'!O15</f>
        <v>12332.05</v>
      </c>
      <c r="G29" s="25"/>
    </row>
    <row r="30" ht="12.75" customHeight="1">
      <c r="A30" s="86">
        <v>5.0</v>
      </c>
      <c r="B30" s="87" t="s">
        <v>231</v>
      </c>
      <c r="C30" s="89" t="str">
        <f>+'Budsjett og regnskap 2018'!O74</f>
        <v/>
      </c>
      <c r="D30" s="86">
        <v>2.0</v>
      </c>
      <c r="E30" s="97" t="s">
        <v>232</v>
      </c>
      <c r="F30" s="64">
        <f>+'Budsjett og regnskap 2018'!O20</f>
        <v>0</v>
      </c>
      <c r="G30" s="25"/>
    </row>
    <row r="31" ht="12.75" customHeight="1">
      <c r="A31" s="86">
        <v>6.0</v>
      </c>
      <c r="B31" s="87" t="s">
        <v>233</v>
      </c>
      <c r="C31" s="89">
        <f>+'Budsjett og regnskap 2018'!O80</f>
        <v>1816</v>
      </c>
      <c r="D31" s="86">
        <v>3.0</v>
      </c>
      <c r="E31" s="97" t="s">
        <v>234</v>
      </c>
      <c r="F31" s="64">
        <f>+'Budsjett og regnskap 2018'!O25</f>
        <v>11500</v>
      </c>
      <c r="G31" s="25"/>
    </row>
    <row r="32" ht="12.75" customHeight="1">
      <c r="A32" s="86">
        <v>7.0</v>
      </c>
      <c r="B32" s="87" t="s">
        <v>235</v>
      </c>
      <c r="C32" s="98">
        <f>+'Budsjett og regnskap 2018'!O86</f>
        <v>394</v>
      </c>
      <c r="D32" s="86">
        <v>4.0</v>
      </c>
      <c r="E32" s="97" t="s">
        <v>236</v>
      </c>
      <c r="F32" s="64" t="str">
        <f>+'Budsjett og regnskap 2018'!O28</f>
        <v/>
      </c>
      <c r="G32" s="60"/>
    </row>
    <row r="33" ht="12.75" customHeight="1">
      <c r="A33" s="86">
        <v>8.0</v>
      </c>
      <c r="B33" s="87" t="s">
        <v>237</v>
      </c>
      <c r="C33" s="88">
        <f>+'Budsjett og regnskap 2018'!O91</f>
        <v>5650</v>
      </c>
      <c r="D33" s="86">
        <v>5.0</v>
      </c>
      <c r="E33" s="97" t="s">
        <v>238</v>
      </c>
      <c r="F33" s="64">
        <f>+'Budsjett og regnskap 2018'!O36</f>
        <v>8778.26</v>
      </c>
      <c r="G33" s="61"/>
    </row>
    <row r="34" ht="12.75" customHeight="1">
      <c r="A34" s="86">
        <v>9.0</v>
      </c>
      <c r="B34" s="36" t="s">
        <v>239</v>
      </c>
      <c r="C34" s="88" t="str">
        <f>+'Budsjett og regnskap 2018'!O94</f>
        <v/>
      </c>
      <c r="D34" s="86"/>
      <c r="E34" s="13"/>
      <c r="F34" s="13"/>
      <c r="G34" s="13"/>
    </row>
    <row r="35" ht="12.75" customHeight="1">
      <c r="A35" s="86">
        <v>10.0</v>
      </c>
      <c r="B35" s="87" t="s">
        <v>240</v>
      </c>
      <c r="C35" s="89" t="str">
        <f>+'Budsjett og regnskap 2018'!N94</f>
        <v/>
      </c>
      <c r="D35" s="13"/>
      <c r="E35" s="13"/>
      <c r="F35" s="89"/>
      <c r="G35" s="25"/>
    </row>
    <row r="36" ht="12.75" customHeight="1">
      <c r="A36" s="86">
        <v>11.0</v>
      </c>
      <c r="B36" s="87" t="s">
        <v>241</v>
      </c>
      <c r="C36" s="89" t="str">
        <f>+'Budsjett og regnskap 2018'!O95</f>
        <v/>
      </c>
      <c r="D36" s="13"/>
      <c r="E36" s="13"/>
      <c r="F36" s="13"/>
      <c r="G36" s="25"/>
    </row>
    <row r="37" ht="12.75" customHeight="1">
      <c r="A37" s="86">
        <v>12.0</v>
      </c>
      <c r="B37" s="87" t="s">
        <v>232</v>
      </c>
      <c r="C37" s="88" t="str">
        <f>+'Budsjett og regnskap 2018'!O96</f>
        <v/>
      </c>
      <c r="D37" s="13"/>
      <c r="E37" s="13"/>
      <c r="F37" s="13"/>
      <c r="G37" s="25"/>
    </row>
    <row r="38" ht="12.75" customHeight="1">
      <c r="A38" s="86">
        <v>13.0</v>
      </c>
      <c r="B38" s="87" t="s">
        <v>242</v>
      </c>
      <c r="C38" s="88" t="str">
        <f>+'Budsjett og regnskap 2018'!O97</f>
        <v/>
      </c>
      <c r="D38" s="13"/>
      <c r="E38" s="13"/>
      <c r="F38" s="13"/>
      <c r="G38" s="25"/>
    </row>
    <row r="39" ht="12.75" customHeight="1">
      <c r="A39" s="99">
        <v>14.0</v>
      </c>
      <c r="B39" s="87" t="s">
        <v>243</v>
      </c>
      <c r="C39" s="89">
        <f>+'Budsjett og regnskap 2018'!O98</f>
        <v>526.5</v>
      </c>
      <c r="D39" s="13"/>
      <c r="E39" s="13"/>
      <c r="F39" s="13"/>
      <c r="G39" s="25"/>
    </row>
    <row r="40" ht="12.75" customHeight="1">
      <c r="A40" s="86">
        <v>15.0</v>
      </c>
      <c r="B40" s="85" t="s">
        <v>244</v>
      </c>
      <c r="C40" s="89">
        <f>+'Budsjett og regnskap 2018'!O109</f>
        <v>2146</v>
      </c>
      <c r="D40" s="13"/>
      <c r="E40" s="13"/>
      <c r="F40" s="13"/>
      <c r="G40" s="25"/>
    </row>
    <row r="41" ht="12.75" customHeight="1">
      <c r="A41" s="90"/>
      <c r="B41" s="100" t="s">
        <v>245</v>
      </c>
      <c r="C41" s="92">
        <f>SUM(C28:C40)</f>
        <v>20537.5</v>
      </c>
      <c r="D41" s="93"/>
      <c r="E41" s="93"/>
      <c r="F41" s="93"/>
      <c r="G41" s="94"/>
    </row>
    <row r="42" ht="12.75" customHeight="1">
      <c r="A42" s="25"/>
      <c r="B42" s="25"/>
      <c r="C42" s="64"/>
      <c r="D42" s="13"/>
      <c r="E42" s="13"/>
      <c r="F42" s="13"/>
      <c r="G42" s="25"/>
    </row>
    <row r="43" ht="12.75" customHeight="1">
      <c r="D43" s="2"/>
      <c r="E43" s="2"/>
      <c r="F43" s="2"/>
      <c r="G43" s="101"/>
    </row>
    <row r="44" ht="12.75" customHeight="1">
      <c r="A44" s="102"/>
      <c r="B44" s="102" t="s">
        <v>246</v>
      </c>
      <c r="C44" s="103">
        <f>C26+C41+C42</f>
        <v>60187.5</v>
      </c>
      <c r="D44" s="104"/>
      <c r="E44" s="105" t="s">
        <v>247</v>
      </c>
      <c r="F44" s="106">
        <f>SUM(F29:F43)</f>
        <v>32610.31</v>
      </c>
      <c r="G44" s="107"/>
      <c r="I44" s="71">
        <f>C44-F44</f>
        <v>27577.19</v>
      </c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</row>
    <row r="52" ht="12.75" customHeight="1">
      <c r="A52" s="109"/>
      <c r="B52" s="110"/>
      <c r="C52" s="110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ht="12.75" customHeight="1">
      <c r="A53" s="111"/>
      <c r="B53" s="112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ht="12.75" customHeight="1">
      <c r="A54" s="113"/>
      <c r="B54" s="110"/>
      <c r="C54" s="112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ht="12.75" customHeight="1">
      <c r="A55" s="113"/>
      <c r="B55" s="110"/>
      <c r="C55" s="112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</row>
    <row r="56" ht="12.75" customHeight="1">
      <c r="A56" s="113"/>
      <c r="B56" s="110"/>
      <c r="C56" s="112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</row>
    <row r="57" ht="12.75" customHeight="1">
      <c r="A57" s="113"/>
      <c r="B57" s="110"/>
      <c r="C57" s="112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</row>
    <row r="58" ht="12.75" customHeight="1">
      <c r="A58" s="110"/>
      <c r="B58" s="110"/>
      <c r="C58" s="110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ht="12.75" customHeight="1">
      <c r="A59" s="110"/>
      <c r="B59" s="110"/>
      <c r="C59" s="110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ht="12.75" customHeight="1">
      <c r="A60" s="110"/>
      <c r="B60" s="110"/>
      <c r="C60" s="114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53:C5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11.43"/>
    <col customWidth="1" min="3" max="3" width="28.71"/>
    <col customWidth="1" hidden="1" min="4" max="9" width="11.43"/>
    <col customWidth="1" min="10" max="10" width="4.71"/>
    <col customWidth="1" min="11" max="11" width="5.14"/>
    <col customWidth="1" min="12" max="12" width="11.43"/>
    <col customWidth="1" min="13" max="13" width="7.57"/>
    <col customWidth="1" min="14" max="14" width="8.29"/>
    <col customWidth="1" min="15" max="15" width="11.43"/>
    <col customWidth="1" min="16" max="16" width="36.29"/>
    <col customWidth="1" min="17" max="26" width="11.43"/>
  </cols>
  <sheetData>
    <row r="1" ht="12.75" customHeight="1">
      <c r="A1" s="115" t="s">
        <v>248</v>
      </c>
      <c r="D1" s="116"/>
      <c r="E1" s="116"/>
      <c r="F1" s="116"/>
      <c r="J1" s="117"/>
      <c r="K1" s="117"/>
      <c r="L1" s="117"/>
    </row>
    <row r="2" ht="12.75" customHeight="1">
      <c r="A2" s="118"/>
      <c r="D2" s="116"/>
      <c r="E2" s="116"/>
      <c r="F2" s="116"/>
      <c r="J2" s="117"/>
      <c r="K2" s="117"/>
      <c r="L2" s="117"/>
    </row>
    <row r="3" ht="15.0" customHeight="1">
      <c r="A3" s="119" t="s">
        <v>249</v>
      </c>
      <c r="B3" s="85"/>
      <c r="C3" s="120"/>
      <c r="D3" s="121" t="s">
        <v>250</v>
      </c>
      <c r="E3" s="122"/>
      <c r="F3" s="123"/>
      <c r="G3" s="121" t="s">
        <v>251</v>
      </c>
      <c r="H3" s="122"/>
      <c r="I3" s="123"/>
      <c r="J3" s="124" t="s">
        <v>252</v>
      </c>
      <c r="K3" s="122"/>
      <c r="L3" s="123"/>
      <c r="M3" s="121" t="s">
        <v>253</v>
      </c>
      <c r="N3" s="122"/>
      <c r="O3" s="123"/>
      <c r="P3" s="125" t="s">
        <v>254</v>
      </c>
      <c r="R3" s="126"/>
    </row>
    <row r="4" ht="12.75" customHeight="1">
      <c r="A4" s="84" t="s">
        <v>223</v>
      </c>
      <c r="B4" s="85"/>
      <c r="C4" s="85"/>
      <c r="D4" s="89"/>
      <c r="E4" s="89"/>
      <c r="F4" s="89"/>
      <c r="G4" s="89"/>
      <c r="H4" s="89"/>
      <c r="I4" s="89"/>
      <c r="J4" s="127"/>
      <c r="K4" s="127"/>
      <c r="L4" s="127"/>
      <c r="M4" s="89"/>
      <c r="N4" s="89"/>
      <c r="O4" s="89"/>
      <c r="P4" s="13"/>
    </row>
    <row r="5" ht="12.75" customHeight="1">
      <c r="A5" s="128">
        <v>1.0</v>
      </c>
      <c r="B5" s="87" t="s">
        <v>255</v>
      </c>
      <c r="C5" s="85"/>
      <c r="D5" s="129" t="s">
        <v>256</v>
      </c>
      <c r="E5" s="129" t="s">
        <v>257</v>
      </c>
      <c r="F5" s="129"/>
      <c r="G5" s="129" t="s">
        <v>256</v>
      </c>
      <c r="H5" s="129" t="s">
        <v>257</v>
      </c>
      <c r="I5" s="129"/>
      <c r="J5" s="130" t="s">
        <v>256</v>
      </c>
      <c r="K5" s="130" t="s">
        <v>257</v>
      </c>
      <c r="L5" s="130"/>
      <c r="M5" s="131" t="s">
        <v>256</v>
      </c>
      <c r="N5" s="131" t="s">
        <v>257</v>
      </c>
      <c r="O5" s="131"/>
      <c r="P5" s="8"/>
    </row>
    <row r="6" ht="12.75" customHeight="1">
      <c r="A6" s="86" t="s">
        <v>258</v>
      </c>
      <c r="B6" s="85"/>
      <c r="C6" s="87" t="s">
        <v>259</v>
      </c>
      <c r="D6" s="64">
        <v>27.0</v>
      </c>
      <c r="E6" s="64">
        <v>400.0</v>
      </c>
      <c r="F6" s="64">
        <v>10800.0</v>
      </c>
      <c r="G6" s="64">
        <v>35.0</v>
      </c>
      <c r="H6" s="64">
        <v>400.0</v>
      </c>
      <c r="I6" s="64">
        <f t="shared" ref="I6:I7" si="1">G6*H6</f>
        <v>14000</v>
      </c>
      <c r="J6" s="132">
        <v>25.0</v>
      </c>
      <c r="K6" s="132">
        <v>300.0</v>
      </c>
      <c r="L6" s="132">
        <f t="shared" ref="L6:L7" si="2">J6*K6</f>
        <v>7500</v>
      </c>
      <c r="M6" s="132">
        <v>23.0</v>
      </c>
      <c r="N6" s="132">
        <v>300.0</v>
      </c>
      <c r="O6" s="132">
        <f>+'Inntekter 2018'!G49</f>
        <v>7275</v>
      </c>
      <c r="P6" s="59" t="s">
        <v>260</v>
      </c>
    </row>
    <row r="7" ht="12.75" customHeight="1">
      <c r="A7" s="86"/>
      <c r="B7" s="85"/>
      <c r="C7" s="87" t="s">
        <v>261</v>
      </c>
      <c r="D7" s="64">
        <v>8.0</v>
      </c>
      <c r="E7" s="64">
        <v>125.0</v>
      </c>
      <c r="F7" s="64">
        <v>1000.0</v>
      </c>
      <c r="G7" s="64">
        <v>8.0</v>
      </c>
      <c r="H7" s="64">
        <v>125.0</v>
      </c>
      <c r="I7" s="64">
        <f t="shared" si="1"/>
        <v>1000</v>
      </c>
      <c r="J7" s="132"/>
      <c r="K7" s="132">
        <v>125.0</v>
      </c>
      <c r="L7" s="132">
        <f t="shared" si="2"/>
        <v>0</v>
      </c>
      <c r="M7" s="132">
        <v>3.0</v>
      </c>
      <c r="N7" s="132">
        <v>125.0</v>
      </c>
      <c r="P7" s="132"/>
    </row>
    <row r="8" ht="12.75" customHeight="1">
      <c r="A8" s="86" t="s">
        <v>262</v>
      </c>
      <c r="B8" s="85"/>
      <c r="C8" s="87" t="s">
        <v>263</v>
      </c>
      <c r="D8" s="89"/>
      <c r="E8" s="89"/>
      <c r="F8" s="89">
        <v>0.0</v>
      </c>
      <c r="G8" s="89"/>
      <c r="H8" s="89"/>
      <c r="I8" s="89"/>
      <c r="J8" s="127"/>
      <c r="K8" s="127"/>
      <c r="L8" s="132"/>
      <c r="M8" s="132"/>
      <c r="N8" s="132"/>
      <c r="O8" s="132">
        <f>+'Inntekter 2018'!H49</f>
        <v>0</v>
      </c>
      <c r="P8" s="59"/>
    </row>
    <row r="9" ht="12.75" customHeight="1">
      <c r="A9" s="86" t="s">
        <v>264</v>
      </c>
      <c r="B9" s="85"/>
      <c r="C9" s="87" t="s">
        <v>265</v>
      </c>
      <c r="D9" s="89"/>
      <c r="E9" s="89"/>
      <c r="F9" s="89">
        <v>18300.0</v>
      </c>
      <c r="G9" s="89">
        <v>170.0</v>
      </c>
      <c r="H9" s="89">
        <v>110.0</v>
      </c>
      <c r="I9" s="89">
        <f t="shared" ref="I9:I11" si="3">G9*H9</f>
        <v>18700</v>
      </c>
      <c r="J9" s="127">
        <v>70.0</v>
      </c>
      <c r="K9" s="127">
        <v>110.0</v>
      </c>
      <c r="L9" s="132">
        <f t="shared" ref="L9:L10" si="4">J9*K9</f>
        <v>7700</v>
      </c>
      <c r="M9" s="132"/>
      <c r="N9" s="132"/>
      <c r="O9" s="132"/>
      <c r="P9" s="59" t="s">
        <v>266</v>
      </c>
    </row>
    <row r="10" ht="12.75" customHeight="1">
      <c r="A10" s="86" t="s">
        <v>267</v>
      </c>
      <c r="B10" s="85"/>
      <c r="C10" s="87" t="s">
        <v>268</v>
      </c>
      <c r="D10" s="132"/>
      <c r="E10" s="132"/>
      <c r="F10" s="132">
        <v>7140.0</v>
      </c>
      <c r="G10" s="132">
        <v>30.0</v>
      </c>
      <c r="H10" s="132">
        <v>250.0</v>
      </c>
      <c r="I10" s="132">
        <f t="shared" si="3"/>
        <v>7500</v>
      </c>
      <c r="J10" s="132">
        <v>15.0</v>
      </c>
      <c r="K10" s="132">
        <v>250.0</v>
      </c>
      <c r="L10" s="132">
        <f t="shared" si="4"/>
        <v>3750</v>
      </c>
      <c r="M10" s="132"/>
      <c r="N10" s="132"/>
      <c r="O10" s="132"/>
      <c r="P10" s="59"/>
    </row>
    <row r="11" ht="12.75" customHeight="1">
      <c r="A11" s="86" t="s">
        <v>269</v>
      </c>
      <c r="B11" s="85"/>
      <c r="C11" s="87" t="s">
        <v>270</v>
      </c>
      <c r="D11" s="132"/>
      <c r="E11" s="132"/>
      <c r="F11" s="132">
        <v>3490.0</v>
      </c>
      <c r="G11" s="132">
        <v>70.0</v>
      </c>
      <c r="H11" s="132">
        <v>50.0</v>
      </c>
      <c r="I11" s="132">
        <f t="shared" si="3"/>
        <v>3500</v>
      </c>
      <c r="J11" s="132" t="str">
        <f t="shared" ref="J11:K11" si="5">'[1]Budsjett 2016'!G12</f>
        <v>#REF!</v>
      </c>
      <c r="K11" s="132" t="str">
        <f t="shared" si="5"/>
        <v>#REF!</v>
      </c>
      <c r="L11" s="132">
        <v>2000.0</v>
      </c>
      <c r="M11" s="132"/>
      <c r="N11" s="132"/>
      <c r="O11" s="132">
        <f>+'Inntekter 2018'!K49</f>
        <v>5057.05</v>
      </c>
      <c r="P11" s="133" t="s">
        <v>271</v>
      </c>
    </row>
    <row r="12" ht="12.75" customHeight="1">
      <c r="A12" s="86" t="s">
        <v>272</v>
      </c>
      <c r="B12" s="85"/>
      <c r="C12" s="87" t="s">
        <v>273</v>
      </c>
      <c r="D12" s="132"/>
      <c r="E12" s="132"/>
      <c r="F12" s="132">
        <v>0.0</v>
      </c>
      <c r="G12" s="134">
        <v>0.0</v>
      </c>
      <c r="H12" s="135">
        <v>4500.0</v>
      </c>
      <c r="I12" s="132">
        <v>0.0</v>
      </c>
      <c r="J12" s="132" t="str">
        <f t="shared" ref="J12:K12" si="6">'[1]Budsjett 2016'!G13</f>
        <v>#REF!</v>
      </c>
      <c r="K12" s="132" t="str">
        <f t="shared" si="6"/>
        <v>#REF!</v>
      </c>
      <c r="L12" s="132"/>
      <c r="M12" s="132"/>
      <c r="N12" s="132"/>
      <c r="O12" s="132"/>
      <c r="P12" s="133"/>
    </row>
    <row r="13" ht="12.75" customHeight="1">
      <c r="A13" s="86" t="s">
        <v>274</v>
      </c>
      <c r="B13" s="85"/>
      <c r="C13" s="36" t="s">
        <v>275</v>
      </c>
      <c r="D13" s="132"/>
      <c r="E13" s="132"/>
      <c r="F13" s="132">
        <v>1430.0</v>
      </c>
      <c r="G13" s="136">
        <v>0.0</v>
      </c>
      <c r="H13" s="97">
        <v>110.0</v>
      </c>
      <c r="I13" s="132"/>
      <c r="J13" s="132" t="str">
        <f t="shared" ref="J13:K13" si="7">'[1]Budsjett 2016'!G14</f>
        <v>#REF!</v>
      </c>
      <c r="K13" s="132" t="str">
        <f t="shared" si="7"/>
        <v>#REF!</v>
      </c>
      <c r="L13" s="132"/>
      <c r="M13" s="132"/>
      <c r="N13" s="132"/>
      <c r="O13" s="132"/>
      <c r="P13" s="133"/>
    </row>
    <row r="14" ht="12.75" customHeight="1">
      <c r="A14" s="86" t="s">
        <v>276</v>
      </c>
      <c r="B14" s="85"/>
      <c r="C14" s="36" t="s">
        <v>277</v>
      </c>
      <c r="D14" s="132"/>
      <c r="E14" s="132"/>
      <c r="F14" s="132">
        <v>0.0</v>
      </c>
      <c r="G14" s="134">
        <v>0.0</v>
      </c>
      <c r="H14" s="135">
        <v>100.0</v>
      </c>
      <c r="I14" s="132"/>
      <c r="J14" s="132"/>
      <c r="K14" s="132"/>
      <c r="L14" s="132">
        <v>0.0</v>
      </c>
      <c r="M14" s="132"/>
      <c r="N14" s="132"/>
      <c r="O14" s="132"/>
      <c r="P14" s="133"/>
    </row>
    <row r="15" ht="12.75" customHeight="1">
      <c r="A15" s="137"/>
      <c r="B15" s="137"/>
      <c r="C15" s="137"/>
      <c r="D15" s="138"/>
      <c r="E15" s="138"/>
      <c r="F15" s="138">
        <v>43060.0</v>
      </c>
      <c r="G15" s="138"/>
      <c r="H15" s="138"/>
      <c r="I15" s="138">
        <f>SUM(I6:I14)</f>
        <v>44700</v>
      </c>
      <c r="J15" s="138"/>
      <c r="K15" s="138"/>
      <c r="L15" s="138">
        <f>SUM(L6:L14)</f>
        <v>20950</v>
      </c>
      <c r="M15" s="134"/>
      <c r="N15" s="134"/>
      <c r="O15" s="139">
        <f>SUM(O6:O14)</f>
        <v>12332.05</v>
      </c>
      <c r="P15" s="140"/>
    </row>
    <row r="16" ht="12.75" customHeight="1">
      <c r="A16" s="128">
        <v>2.0</v>
      </c>
      <c r="B16" s="87" t="s">
        <v>232</v>
      </c>
      <c r="C16" s="85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3"/>
    </row>
    <row r="17" ht="12.75" customHeight="1">
      <c r="A17" s="86" t="s">
        <v>278</v>
      </c>
      <c r="B17" s="85"/>
      <c r="C17" s="87" t="s">
        <v>279</v>
      </c>
      <c r="D17" s="132">
        <f>4*100+3*200+4*100+3*200</f>
        <v>2000</v>
      </c>
      <c r="E17" s="132"/>
      <c r="F17" s="132">
        <v>2000.0</v>
      </c>
      <c r="G17" s="132">
        <v>8.0</v>
      </c>
      <c r="H17" s="132">
        <v>100.0</v>
      </c>
      <c r="I17" s="132">
        <f t="shared" ref="I17:I18" si="8">G17*H17</f>
        <v>800</v>
      </c>
      <c r="J17" s="132"/>
      <c r="K17" s="132"/>
      <c r="L17" s="132"/>
      <c r="M17" s="132"/>
      <c r="N17" s="132"/>
      <c r="P17" s="133"/>
    </row>
    <row r="18" ht="12.75" customHeight="1">
      <c r="A18" s="86" t="s">
        <v>280</v>
      </c>
      <c r="B18" s="85"/>
      <c r="C18" s="36" t="s">
        <v>281</v>
      </c>
      <c r="D18" s="89"/>
      <c r="E18" s="89"/>
      <c r="F18" s="89">
        <v>0.0</v>
      </c>
      <c r="G18" s="132">
        <v>8.0</v>
      </c>
      <c r="H18" s="132">
        <v>200.0</v>
      </c>
      <c r="I18" s="132">
        <f t="shared" si="8"/>
        <v>1600</v>
      </c>
      <c r="J18" s="127"/>
      <c r="K18" s="127"/>
      <c r="L18" s="127">
        <v>0.0</v>
      </c>
      <c r="M18" s="132"/>
      <c r="N18" s="132"/>
      <c r="O18" s="132"/>
      <c r="P18" s="59" t="s">
        <v>282</v>
      </c>
    </row>
    <row r="19" ht="12.75" customHeight="1">
      <c r="A19" s="86" t="s">
        <v>283</v>
      </c>
      <c r="B19" s="85"/>
      <c r="C19" s="36" t="s">
        <v>284</v>
      </c>
      <c r="D19" s="89"/>
      <c r="E19" s="89"/>
      <c r="F19" s="89">
        <v>6490.0</v>
      </c>
      <c r="G19" s="89"/>
      <c r="H19" s="89"/>
      <c r="I19" s="89">
        <f>17000+10540</f>
        <v>27540</v>
      </c>
      <c r="J19" s="127"/>
      <c r="K19" s="127"/>
      <c r="L19" s="127">
        <v>20000.0</v>
      </c>
      <c r="M19" s="132"/>
      <c r="N19" s="132"/>
      <c r="O19" s="132">
        <f>+'Inntekter 2018'!Q49</f>
        <v>0</v>
      </c>
      <c r="P19" s="59"/>
      <c r="R19" s="71"/>
    </row>
    <row r="20" ht="12.75" customHeight="1">
      <c r="A20" s="137"/>
      <c r="B20" s="137"/>
      <c r="C20" s="137"/>
      <c r="D20" s="141"/>
      <c r="E20" s="141"/>
      <c r="F20" s="141">
        <v>8490.0</v>
      </c>
      <c r="G20" s="141"/>
      <c r="H20" s="141"/>
      <c r="I20" s="141">
        <f>SUM(I17:I19)</f>
        <v>29940</v>
      </c>
      <c r="J20" s="139"/>
      <c r="K20" s="139"/>
      <c r="L20" s="139">
        <f>SUM(L17:L19)</f>
        <v>20000</v>
      </c>
      <c r="M20" s="134"/>
      <c r="N20" s="134"/>
      <c r="O20" s="139">
        <f>SUM(O17:O19)</f>
        <v>0</v>
      </c>
      <c r="P20" s="7"/>
    </row>
    <row r="21" ht="12.75" customHeight="1">
      <c r="A21" s="128">
        <v>3.0</v>
      </c>
      <c r="B21" s="87" t="s">
        <v>234</v>
      </c>
      <c r="C21" s="85"/>
      <c r="D21" s="89"/>
      <c r="E21" s="89"/>
      <c r="F21" s="89"/>
      <c r="G21" s="89"/>
      <c r="H21" s="89"/>
      <c r="I21" s="89"/>
      <c r="J21" s="127"/>
      <c r="K21" s="127"/>
      <c r="L21" s="127"/>
      <c r="M21" s="132"/>
      <c r="N21" s="132"/>
      <c r="O21" s="132"/>
      <c r="P21" s="59"/>
    </row>
    <row r="22" ht="12.75" customHeight="1">
      <c r="A22" s="86" t="s">
        <v>285</v>
      </c>
      <c r="B22" s="85"/>
      <c r="C22" s="87" t="s">
        <v>286</v>
      </c>
      <c r="D22" s="89"/>
      <c r="E22" s="89"/>
      <c r="F22" s="89">
        <v>52600.0</v>
      </c>
      <c r="G22" s="89">
        <v>8.0</v>
      </c>
      <c r="H22" s="89">
        <v>2250.0</v>
      </c>
      <c r="I22" s="89">
        <v>0.0</v>
      </c>
      <c r="J22" s="127"/>
      <c r="K22" s="127"/>
      <c r="L22" s="132">
        <v>10000.0</v>
      </c>
      <c r="M22" s="132"/>
      <c r="N22" s="132"/>
      <c r="O22" s="132">
        <f>+'Inntekter 2018'!R49</f>
        <v>11500</v>
      </c>
      <c r="P22" s="142" t="s">
        <v>287</v>
      </c>
      <c r="R22" s="71"/>
    </row>
    <row r="23" ht="12.75" customHeight="1">
      <c r="A23" s="86" t="s">
        <v>288</v>
      </c>
      <c r="B23" s="85"/>
      <c r="C23" s="87" t="s">
        <v>289</v>
      </c>
      <c r="D23" s="89"/>
      <c r="E23" s="89"/>
      <c r="F23" s="89">
        <v>0.0</v>
      </c>
      <c r="G23" s="89"/>
      <c r="H23" s="89"/>
      <c r="I23" s="89"/>
      <c r="J23" s="127"/>
      <c r="K23" s="127"/>
      <c r="L23" s="127">
        <v>0.0</v>
      </c>
      <c r="M23" s="132"/>
      <c r="N23" s="132"/>
      <c r="O23" s="132"/>
      <c r="P23" s="59"/>
    </row>
    <row r="24" ht="12.75" customHeight="1">
      <c r="A24" s="86" t="s">
        <v>290</v>
      </c>
      <c r="B24" s="85"/>
      <c r="C24" s="36" t="s">
        <v>291</v>
      </c>
      <c r="D24" s="89"/>
      <c r="E24" s="89"/>
      <c r="F24" s="89">
        <v>12000.0</v>
      </c>
      <c r="G24" s="89">
        <v>10.0</v>
      </c>
      <c r="H24" s="89">
        <v>1500.0</v>
      </c>
      <c r="I24" s="89">
        <f>G24*H24</f>
        <v>15000</v>
      </c>
      <c r="J24" s="127"/>
      <c r="K24" s="127"/>
      <c r="L24" s="127">
        <v>0.0</v>
      </c>
      <c r="M24" s="132"/>
      <c r="N24" s="132"/>
      <c r="O24" s="132"/>
      <c r="P24" s="59"/>
    </row>
    <row r="25" ht="12.75" customHeight="1">
      <c r="A25" s="137"/>
      <c r="B25" s="137"/>
      <c r="C25" s="137"/>
      <c r="D25" s="141"/>
      <c r="E25" s="141"/>
      <c r="F25" s="141">
        <v>64600.0</v>
      </c>
      <c r="G25" s="141"/>
      <c r="H25" s="141"/>
      <c r="I25" s="141">
        <f>SUM(I22:I24)</f>
        <v>15000</v>
      </c>
      <c r="J25" s="139"/>
      <c r="K25" s="139"/>
      <c r="L25" s="139">
        <f>SUM(L22:L24)</f>
        <v>10000</v>
      </c>
      <c r="M25" s="134"/>
      <c r="N25" s="134"/>
      <c r="O25" s="139">
        <f>SUM(O22:O24)</f>
        <v>11500</v>
      </c>
      <c r="P25" s="7"/>
    </row>
    <row r="26" ht="12.75" customHeight="1">
      <c r="A26" s="128">
        <v>4.0</v>
      </c>
      <c r="B26" s="87" t="s">
        <v>236</v>
      </c>
      <c r="C26" s="85"/>
      <c r="D26" s="89"/>
      <c r="E26" s="89"/>
      <c r="F26" s="89"/>
      <c r="G26" s="89"/>
      <c r="H26" s="89"/>
      <c r="I26" s="89"/>
      <c r="J26" s="127"/>
      <c r="K26" s="127"/>
      <c r="L26" s="127"/>
      <c r="M26" s="132"/>
      <c r="N26" s="132"/>
      <c r="O26" s="132"/>
      <c r="P26" s="59"/>
    </row>
    <row r="27" ht="12.75" customHeight="1">
      <c r="A27" s="128"/>
      <c r="B27" s="87"/>
      <c r="C27" s="85" t="s">
        <v>292</v>
      </c>
      <c r="D27" s="89"/>
      <c r="E27" s="89"/>
      <c r="F27" s="89">
        <v>2000.0</v>
      </c>
      <c r="G27" s="89"/>
      <c r="H27" s="89"/>
      <c r="I27" s="89">
        <v>0.0</v>
      </c>
      <c r="J27" s="127"/>
      <c r="K27" s="127"/>
      <c r="L27" s="127">
        <v>0.0</v>
      </c>
      <c r="M27" s="132"/>
      <c r="N27" s="132"/>
      <c r="O27" s="132"/>
      <c r="P27" s="59"/>
    </row>
    <row r="28" ht="12.75" customHeight="1">
      <c r="A28" s="137"/>
      <c r="B28" s="137"/>
      <c r="C28" s="137"/>
      <c r="D28" s="141"/>
      <c r="E28" s="141"/>
      <c r="F28" s="141">
        <v>2000.0</v>
      </c>
      <c r="G28" s="141"/>
      <c r="H28" s="141"/>
      <c r="I28" s="141"/>
      <c r="J28" s="139"/>
      <c r="K28" s="139"/>
      <c r="L28" s="139">
        <f>SUM(L27)</f>
        <v>0</v>
      </c>
      <c r="M28" s="134"/>
      <c r="N28" s="134"/>
      <c r="O28" s="132"/>
      <c r="P28" s="7"/>
    </row>
    <row r="29" ht="12.75" customHeight="1">
      <c r="A29" s="128">
        <v>5.0</v>
      </c>
      <c r="B29" s="87" t="s">
        <v>238</v>
      </c>
      <c r="C29" s="85"/>
      <c r="D29" s="89"/>
      <c r="E29" s="89"/>
      <c r="F29" s="89"/>
      <c r="G29" s="89"/>
      <c r="H29" s="89"/>
      <c r="I29" s="89"/>
      <c r="J29" s="127"/>
      <c r="K29" s="127"/>
      <c r="L29" s="127"/>
      <c r="M29" s="132"/>
      <c r="N29" s="132"/>
      <c r="O29" s="132"/>
      <c r="P29" s="59"/>
    </row>
    <row r="30" ht="12.75" customHeight="1">
      <c r="A30" s="86" t="s">
        <v>293</v>
      </c>
      <c r="B30" s="85"/>
      <c r="C30" s="87" t="s">
        <v>294</v>
      </c>
      <c r="D30" s="89"/>
      <c r="E30" s="89"/>
      <c r="F30" s="89">
        <v>0.0</v>
      </c>
      <c r="G30" s="89"/>
      <c r="H30" s="89"/>
      <c r="I30" s="89"/>
      <c r="J30" s="127"/>
      <c r="K30" s="127"/>
      <c r="L30" s="127">
        <v>0.0</v>
      </c>
      <c r="M30" s="132"/>
      <c r="N30" s="132"/>
      <c r="O30" s="132">
        <f>+'Inntekter 2018'!V49</f>
        <v>1848.1</v>
      </c>
      <c r="P30" s="59" t="s">
        <v>295</v>
      </c>
    </row>
    <row r="31" ht="12.75" customHeight="1">
      <c r="A31" s="86" t="s">
        <v>296</v>
      </c>
      <c r="B31" s="85"/>
      <c r="C31" s="87" t="s">
        <v>297</v>
      </c>
      <c r="D31" s="89"/>
      <c r="E31" s="89"/>
      <c r="F31" s="89">
        <v>404.83</v>
      </c>
      <c r="G31" s="89"/>
      <c r="H31" s="89"/>
      <c r="I31" s="89">
        <v>500.0</v>
      </c>
      <c r="J31" s="127"/>
      <c r="K31" s="127"/>
      <c r="L31" s="127">
        <v>0.0</v>
      </c>
      <c r="M31" s="132"/>
      <c r="N31" s="132"/>
      <c r="O31" s="132">
        <f>+'Inntekter 2018'!W49+515</f>
        <v>1043.39</v>
      </c>
      <c r="P31" s="59" t="s">
        <v>298</v>
      </c>
    </row>
    <row r="32" ht="12.75" customHeight="1">
      <c r="A32" s="86" t="s">
        <v>299</v>
      </c>
      <c r="B32" s="85"/>
      <c r="C32" s="87" t="s">
        <v>300</v>
      </c>
      <c r="D32" s="89"/>
      <c r="E32" s="89"/>
      <c r="F32" s="89">
        <v>0.0</v>
      </c>
      <c r="G32" s="89"/>
      <c r="H32" s="89"/>
      <c r="I32" s="89"/>
      <c r="J32" s="127"/>
      <c r="K32" s="127"/>
      <c r="L32" s="127">
        <v>333.0</v>
      </c>
      <c r="M32" s="132"/>
      <c r="N32" s="132"/>
      <c r="O32" s="132"/>
      <c r="P32" s="59"/>
    </row>
    <row r="33" ht="12.75" customHeight="1">
      <c r="A33" s="86" t="s">
        <v>301</v>
      </c>
      <c r="B33" s="85"/>
      <c r="C33" s="87" t="s">
        <v>302</v>
      </c>
      <c r="D33" s="89"/>
      <c r="E33" s="89"/>
      <c r="F33" s="89">
        <v>1000.0</v>
      </c>
      <c r="G33" s="89"/>
      <c r="H33" s="89"/>
      <c r="I33" s="89"/>
      <c r="J33" s="127"/>
      <c r="K33" s="127"/>
      <c r="L33" s="127">
        <v>0.0</v>
      </c>
      <c r="M33" s="132"/>
      <c r="N33" s="132"/>
      <c r="O33" s="132"/>
      <c r="P33" s="59"/>
    </row>
    <row r="34" ht="12.75" customHeight="1">
      <c r="A34" s="86" t="s">
        <v>303</v>
      </c>
      <c r="B34" s="85"/>
      <c r="C34" s="87" t="s">
        <v>304</v>
      </c>
      <c r="D34" s="89"/>
      <c r="E34" s="89"/>
      <c r="F34" s="89">
        <v>2400.0</v>
      </c>
      <c r="G34" s="89"/>
      <c r="H34" s="89"/>
      <c r="I34" s="89">
        <v>1600.0</v>
      </c>
      <c r="J34" s="127"/>
      <c r="K34" s="127"/>
      <c r="L34" s="127">
        <v>4000.0</v>
      </c>
      <c r="M34" s="132"/>
      <c r="N34" s="132"/>
      <c r="O34" s="134">
        <f>+'Inntekter 2018'!Z49</f>
        <v>5200</v>
      </c>
      <c r="P34" s="59"/>
    </row>
    <row r="35" ht="12.75" customHeight="1">
      <c r="A35" s="86" t="s">
        <v>305</v>
      </c>
      <c r="B35" s="85"/>
      <c r="C35" s="87" t="s">
        <v>306</v>
      </c>
      <c r="D35" s="89"/>
      <c r="E35" s="89"/>
      <c r="F35" s="89">
        <v>6812.5</v>
      </c>
      <c r="G35" s="89">
        <v>20.0</v>
      </c>
      <c r="H35" s="89">
        <v>100.0</v>
      </c>
      <c r="I35" s="89">
        <v>1000.0</v>
      </c>
      <c r="J35" s="127"/>
      <c r="K35" s="127"/>
      <c r="L35" s="127">
        <v>1000.0</v>
      </c>
      <c r="M35" s="132"/>
      <c r="N35" s="132"/>
      <c r="O35" s="132">
        <f>+'Inntekter 2018'!AA49</f>
        <v>686.77</v>
      </c>
      <c r="P35" s="143" t="s">
        <v>307</v>
      </c>
    </row>
    <row r="36" ht="12.75" customHeight="1">
      <c r="A36" s="137"/>
      <c r="B36" s="137"/>
      <c r="C36" s="137"/>
      <c r="D36" s="141"/>
      <c r="E36" s="141"/>
      <c r="F36" s="141">
        <v>10617.33</v>
      </c>
      <c r="G36" s="141"/>
      <c r="H36" s="141"/>
      <c r="I36" s="141">
        <f>SUM(I31:I35)</f>
        <v>3100</v>
      </c>
      <c r="J36" s="139"/>
      <c r="K36" s="139"/>
      <c r="L36" s="139">
        <f>SUM(L31:L35)</f>
        <v>5333</v>
      </c>
      <c r="M36" s="134"/>
      <c r="N36" s="134"/>
      <c r="O36" s="139">
        <f>SUM(O30:O35)</f>
        <v>8778.26</v>
      </c>
      <c r="P36" s="8"/>
      <c r="R36" s="71"/>
    </row>
    <row r="37" ht="12.75" customHeight="1">
      <c r="A37" s="85"/>
      <c r="B37" s="85"/>
      <c r="C37" s="85"/>
      <c r="D37" s="89"/>
      <c r="E37" s="89"/>
      <c r="F37" s="89"/>
      <c r="G37" s="89"/>
      <c r="H37" s="89"/>
      <c r="I37" s="89"/>
      <c r="J37" s="127"/>
      <c r="K37" s="127"/>
      <c r="L37" s="127"/>
      <c r="M37" s="132"/>
      <c r="N37" s="132"/>
      <c r="O37" s="132"/>
      <c r="P37" s="8"/>
    </row>
    <row r="38" ht="12.75" customHeight="1">
      <c r="A38" s="85"/>
      <c r="B38" s="85"/>
      <c r="C38" s="144" t="s">
        <v>308</v>
      </c>
      <c r="D38" s="145"/>
      <c r="E38" s="145"/>
      <c r="F38" s="145">
        <f>F15+F20+F25+F28+F36</f>
        <v>128767.33</v>
      </c>
      <c r="G38" s="145"/>
      <c r="H38" s="145"/>
      <c r="I38" s="145">
        <f>I15+I20+I25+I28+I36</f>
        <v>92740</v>
      </c>
      <c r="J38" s="146"/>
      <c r="K38" s="146"/>
      <c r="L38" s="146">
        <f>L15+L20+L25+L28+L36</f>
        <v>56283</v>
      </c>
      <c r="M38" s="146"/>
      <c r="N38" s="146"/>
      <c r="O38" s="146">
        <f>O15+O20+O25+O28+O36</f>
        <v>32610.31</v>
      </c>
      <c r="P38" s="8"/>
      <c r="Q38" s="71"/>
      <c r="R38" s="71"/>
    </row>
    <row r="39" ht="12.75" customHeight="1">
      <c r="A39" s="85"/>
      <c r="B39" s="85"/>
      <c r="C39" s="144"/>
      <c r="D39" s="145"/>
      <c r="E39" s="145"/>
      <c r="F39" s="145"/>
      <c r="G39" s="145"/>
      <c r="H39" s="145"/>
      <c r="I39" s="145"/>
      <c r="J39" s="146"/>
      <c r="K39" s="146"/>
      <c r="L39" s="146"/>
      <c r="M39" s="132"/>
      <c r="N39" s="132"/>
      <c r="O39" s="132"/>
      <c r="P39" s="8"/>
    </row>
    <row r="40" ht="12.75" customHeight="1">
      <c r="A40" s="119" t="s">
        <v>309</v>
      </c>
      <c r="B40" s="85"/>
      <c r="C40" s="147"/>
      <c r="D40" s="89"/>
      <c r="E40" s="89"/>
      <c r="F40" s="89"/>
      <c r="G40" s="89"/>
      <c r="H40" s="89"/>
      <c r="I40" s="89"/>
      <c r="J40" s="127"/>
      <c r="K40" s="127"/>
      <c r="L40" s="127"/>
      <c r="M40" s="132"/>
      <c r="N40" s="132"/>
      <c r="O40" s="132"/>
      <c r="P40" s="8"/>
      <c r="R40" s="126"/>
    </row>
    <row r="41" ht="12.75" customHeight="1">
      <c r="A41" s="148"/>
      <c r="B41" s="148"/>
      <c r="C41" s="85"/>
      <c r="D41" s="89"/>
      <c r="E41" s="89"/>
      <c r="F41" s="89"/>
      <c r="G41" s="89"/>
      <c r="H41" s="89"/>
      <c r="I41" s="89"/>
      <c r="J41" s="127"/>
      <c r="K41" s="127"/>
      <c r="L41" s="127"/>
      <c r="M41" s="132"/>
      <c r="N41" s="132"/>
      <c r="O41" s="132"/>
      <c r="P41" s="8"/>
      <c r="R41" s="149"/>
    </row>
    <row r="42" ht="12.75" customHeight="1">
      <c r="A42" s="148" t="s">
        <v>222</v>
      </c>
      <c r="B42" s="147"/>
      <c r="C42" s="85"/>
      <c r="D42" s="89"/>
      <c r="E42" s="89"/>
      <c r="F42" s="89"/>
      <c r="G42" s="89"/>
      <c r="H42" s="89"/>
      <c r="I42" s="89"/>
      <c r="J42" s="127"/>
      <c r="K42" s="127"/>
      <c r="L42" s="127"/>
      <c r="M42" s="132"/>
      <c r="N42" s="132"/>
      <c r="O42" s="132"/>
      <c r="P42" s="8"/>
    </row>
    <row r="43" ht="12.75" customHeight="1">
      <c r="A43" s="84" t="s">
        <v>223</v>
      </c>
      <c r="B43" s="85"/>
      <c r="C43" s="85"/>
      <c r="D43" s="89"/>
      <c r="E43" s="89"/>
      <c r="F43" s="89"/>
      <c r="G43" s="89"/>
      <c r="H43" s="89"/>
      <c r="I43" s="89"/>
      <c r="J43" s="127"/>
      <c r="K43" s="127"/>
      <c r="L43" s="127"/>
      <c r="M43" s="132"/>
      <c r="N43" s="132"/>
      <c r="O43" s="132"/>
      <c r="P43" s="8"/>
    </row>
    <row r="44" ht="12.75" customHeight="1">
      <c r="A44" s="128">
        <v>1.0</v>
      </c>
      <c r="B44" s="87" t="s">
        <v>224</v>
      </c>
      <c r="C44" s="85"/>
      <c r="D44" s="89"/>
      <c r="E44" s="89"/>
      <c r="F44" s="89"/>
      <c r="G44" s="89"/>
      <c r="H44" s="89"/>
      <c r="I44" s="89"/>
      <c r="J44" s="127"/>
      <c r="K44" s="127"/>
      <c r="L44" s="127"/>
      <c r="M44" s="132"/>
      <c r="N44" s="132"/>
      <c r="O44" s="132"/>
      <c r="P44" s="60"/>
    </row>
    <row r="45" ht="12.75" customHeight="1">
      <c r="A45" s="86" t="s">
        <v>258</v>
      </c>
      <c r="B45" s="85"/>
      <c r="C45" s="87" t="s">
        <v>310</v>
      </c>
      <c r="D45" s="89"/>
      <c r="E45" s="89"/>
      <c r="F45" s="89">
        <v>0.0</v>
      </c>
      <c r="G45" s="89"/>
      <c r="H45" s="89"/>
      <c r="I45" s="89">
        <v>0.0</v>
      </c>
      <c r="J45" s="127"/>
      <c r="K45" s="127"/>
      <c r="L45" s="127">
        <v>0.0</v>
      </c>
      <c r="M45" s="132"/>
      <c r="N45" s="132"/>
      <c r="O45" s="132"/>
      <c r="P45" s="60"/>
    </row>
    <row r="46" ht="12.75" customHeight="1">
      <c r="A46" s="86" t="s">
        <v>262</v>
      </c>
      <c r="B46" s="85"/>
      <c r="C46" s="87" t="s">
        <v>311</v>
      </c>
      <c r="D46" s="89"/>
      <c r="E46" s="89"/>
      <c r="F46" s="89">
        <v>0.0</v>
      </c>
      <c r="G46" s="89"/>
      <c r="H46" s="89"/>
      <c r="I46" s="89">
        <v>0.0</v>
      </c>
      <c r="J46" s="127"/>
      <c r="K46" s="127"/>
      <c r="L46" s="127">
        <v>800.0</v>
      </c>
      <c r="M46" s="132"/>
      <c r="N46" s="132"/>
      <c r="O46" s="132"/>
      <c r="P46" s="60" t="s">
        <v>312</v>
      </c>
      <c r="R46" s="71"/>
    </row>
    <row r="47" ht="12.75" customHeight="1">
      <c r="A47" s="86" t="s">
        <v>264</v>
      </c>
      <c r="B47" s="85"/>
      <c r="C47" s="87" t="s">
        <v>313</v>
      </c>
      <c r="D47" s="89"/>
      <c r="E47" s="89"/>
      <c r="F47" s="89">
        <v>0.0</v>
      </c>
      <c r="G47" s="89"/>
      <c r="H47" s="89"/>
      <c r="I47" s="89">
        <v>0.0</v>
      </c>
      <c r="J47" s="127"/>
      <c r="K47" s="127"/>
      <c r="L47" s="127">
        <v>0.0</v>
      </c>
      <c r="M47" s="132"/>
      <c r="N47" s="132"/>
      <c r="O47" s="132"/>
      <c r="P47" s="60"/>
    </row>
    <row r="48" ht="12.75" customHeight="1">
      <c r="A48" s="86" t="s">
        <v>267</v>
      </c>
      <c r="B48" s="85"/>
      <c r="C48" s="87" t="s">
        <v>314</v>
      </c>
      <c r="D48" s="89"/>
      <c r="E48" s="89"/>
      <c r="F48" s="89">
        <v>0.0</v>
      </c>
      <c r="G48" s="89"/>
      <c r="H48" s="89"/>
      <c r="I48" s="89">
        <v>0.0</v>
      </c>
      <c r="J48" s="127"/>
      <c r="K48" s="127"/>
      <c r="L48" s="127">
        <f>2500+25000</f>
        <v>27500</v>
      </c>
      <c r="N48" s="132"/>
      <c r="O48" s="132">
        <f>+'Utgifter 2018'!J31</f>
        <v>36100</v>
      </c>
      <c r="P48" s="132" t="s">
        <v>315</v>
      </c>
      <c r="R48" s="71"/>
    </row>
    <row r="49" ht="12.75" customHeight="1">
      <c r="A49" s="86" t="s">
        <v>269</v>
      </c>
      <c r="B49" s="85"/>
      <c r="C49" s="87" t="s">
        <v>316</v>
      </c>
      <c r="D49" s="89"/>
      <c r="E49" s="89"/>
      <c r="F49" s="89">
        <v>0.0</v>
      </c>
      <c r="G49" s="89"/>
      <c r="H49" s="89"/>
      <c r="I49" s="89">
        <v>0.0</v>
      </c>
      <c r="J49" s="127"/>
      <c r="K49" s="127"/>
      <c r="L49" s="127">
        <v>0.0</v>
      </c>
      <c r="M49" s="132"/>
      <c r="N49" s="132"/>
      <c r="O49" s="132"/>
      <c r="P49" s="60"/>
      <c r="R49" s="71"/>
    </row>
    <row r="50" ht="12.75" customHeight="1">
      <c r="A50" s="86" t="s">
        <v>272</v>
      </c>
      <c r="B50" s="85"/>
      <c r="C50" s="87" t="s">
        <v>317</v>
      </c>
      <c r="D50" s="89"/>
      <c r="E50" s="89"/>
      <c r="F50" s="89">
        <v>0.0</v>
      </c>
      <c r="G50" s="89"/>
      <c r="H50" s="89"/>
      <c r="I50" s="89">
        <v>0.0</v>
      </c>
      <c r="J50" s="127"/>
      <c r="K50" s="127"/>
      <c r="L50" s="127">
        <v>0.0</v>
      </c>
      <c r="M50" s="132"/>
      <c r="N50" s="132"/>
      <c r="O50" s="132"/>
      <c r="R50" s="71"/>
    </row>
    <row r="51" ht="12.75" customHeight="1">
      <c r="A51" s="86" t="s">
        <v>274</v>
      </c>
      <c r="B51" s="85"/>
      <c r="C51" s="87" t="s">
        <v>318</v>
      </c>
      <c r="D51" s="89"/>
      <c r="E51" s="89"/>
      <c r="F51" s="89">
        <v>0.0</v>
      </c>
      <c r="G51" s="89"/>
      <c r="H51" s="89"/>
      <c r="I51" s="89">
        <v>0.0</v>
      </c>
      <c r="J51" s="127"/>
      <c r="K51" s="127"/>
      <c r="L51" s="127">
        <v>1000.0</v>
      </c>
      <c r="M51" s="132"/>
      <c r="N51" s="132"/>
      <c r="O51" s="132">
        <f>+'Utgifter 2018'!M31</f>
        <v>3550</v>
      </c>
      <c r="P51" s="60" t="s">
        <v>319</v>
      </c>
      <c r="R51" s="71"/>
    </row>
    <row r="52" ht="12.75" customHeight="1">
      <c r="A52" s="137"/>
      <c r="B52" s="137"/>
      <c r="C52" s="137"/>
      <c r="D52" s="150"/>
      <c r="E52" s="150"/>
      <c r="F52" s="150">
        <v>0.0</v>
      </c>
      <c r="G52" s="150"/>
      <c r="H52" s="150"/>
      <c r="I52" s="150">
        <f>SUM(I45:I51)</f>
        <v>0</v>
      </c>
      <c r="J52" s="151"/>
      <c r="K52" s="151"/>
      <c r="L52" s="151">
        <f>SUM(L45:L51)</f>
        <v>29300</v>
      </c>
      <c r="M52" s="152"/>
      <c r="N52" s="152"/>
      <c r="O52" s="152">
        <f>SUM(O45:O51)</f>
        <v>39650</v>
      </c>
      <c r="P52" s="60"/>
      <c r="R52" s="71"/>
    </row>
    <row r="53" ht="12.75" customHeight="1">
      <c r="A53" s="85"/>
      <c r="B53" s="85"/>
      <c r="C53" s="85"/>
      <c r="D53" s="89"/>
      <c r="E53" s="89"/>
      <c r="F53" s="89"/>
      <c r="G53" s="89"/>
      <c r="H53" s="89"/>
      <c r="I53" s="89"/>
      <c r="J53" s="127"/>
      <c r="K53" s="127"/>
      <c r="L53" s="127"/>
      <c r="M53" s="132"/>
      <c r="N53" s="132"/>
      <c r="O53" s="132"/>
      <c r="P53" s="60"/>
      <c r="R53" s="71"/>
    </row>
    <row r="54" ht="12.75" customHeight="1">
      <c r="A54" s="128">
        <v>2.0</v>
      </c>
      <c r="B54" s="87" t="s">
        <v>225</v>
      </c>
      <c r="C54" s="85"/>
      <c r="D54" s="89"/>
      <c r="E54" s="89"/>
      <c r="F54" s="89"/>
      <c r="G54" s="89"/>
      <c r="H54" s="89"/>
      <c r="I54" s="89"/>
      <c r="J54" s="127"/>
      <c r="K54" s="127"/>
      <c r="L54" s="127"/>
      <c r="M54" s="132"/>
      <c r="N54" s="132"/>
      <c r="O54" s="132"/>
      <c r="P54" s="60"/>
      <c r="R54" s="71"/>
    </row>
    <row r="55" ht="12.75" customHeight="1">
      <c r="A55" s="86" t="s">
        <v>278</v>
      </c>
      <c r="B55" s="85"/>
      <c r="C55" s="87" t="s">
        <v>320</v>
      </c>
      <c r="D55" s="89"/>
      <c r="E55" s="89"/>
      <c r="F55" s="89">
        <v>0.0</v>
      </c>
      <c r="G55" s="89"/>
      <c r="H55" s="89"/>
      <c r="I55" s="89">
        <v>0.0</v>
      </c>
      <c r="J55" s="127"/>
      <c r="K55" s="127"/>
      <c r="L55" s="127">
        <v>0.0</v>
      </c>
      <c r="M55" s="132"/>
      <c r="N55" s="132"/>
      <c r="O55" s="132"/>
      <c r="P55" s="60"/>
      <c r="R55" s="71"/>
    </row>
    <row r="56" ht="12.75" customHeight="1">
      <c r="A56" s="86" t="s">
        <v>280</v>
      </c>
      <c r="B56" s="85"/>
      <c r="C56" s="87" t="s">
        <v>321</v>
      </c>
      <c r="D56" s="89"/>
      <c r="E56" s="89"/>
      <c r="F56" s="89">
        <v>0.0</v>
      </c>
      <c r="G56" s="89"/>
      <c r="H56" s="89"/>
      <c r="I56" s="89">
        <v>0.0</v>
      </c>
      <c r="J56" s="127"/>
      <c r="K56" s="127"/>
      <c r="L56" s="127">
        <v>0.0</v>
      </c>
      <c r="M56" s="132"/>
      <c r="N56" s="132"/>
      <c r="O56" s="132"/>
      <c r="P56" s="60"/>
      <c r="R56" s="71"/>
    </row>
    <row r="57" ht="12.75" customHeight="1">
      <c r="A57" s="86" t="s">
        <v>283</v>
      </c>
      <c r="B57" s="85"/>
      <c r="C57" s="87" t="s">
        <v>322</v>
      </c>
      <c r="D57" s="89"/>
      <c r="E57" s="89"/>
      <c r="F57" s="89">
        <v>0.0</v>
      </c>
      <c r="G57" s="89"/>
      <c r="H57" s="89"/>
      <c r="I57" s="89">
        <v>0.0</v>
      </c>
      <c r="J57" s="127"/>
      <c r="K57" s="127"/>
      <c r="L57" s="127">
        <v>0.0</v>
      </c>
      <c r="M57" s="132"/>
      <c r="N57" s="132"/>
      <c r="O57" s="132"/>
      <c r="P57" s="60"/>
      <c r="R57" s="71"/>
    </row>
    <row r="58" ht="12.75" customHeight="1">
      <c r="A58" s="86" t="s">
        <v>323</v>
      </c>
      <c r="B58" s="85"/>
      <c r="C58" s="87" t="s">
        <v>306</v>
      </c>
      <c r="D58" s="89"/>
      <c r="E58" s="89"/>
      <c r="F58" s="89">
        <v>0.0</v>
      </c>
      <c r="G58" s="89"/>
      <c r="H58" s="89"/>
      <c r="I58" s="89">
        <v>0.0</v>
      </c>
      <c r="J58" s="127"/>
      <c r="K58" s="127"/>
      <c r="L58" s="127">
        <v>0.0</v>
      </c>
      <c r="M58" s="132"/>
      <c r="N58" s="132"/>
      <c r="O58" s="132"/>
      <c r="P58" s="60"/>
      <c r="R58" s="71"/>
    </row>
    <row r="59" ht="12.75" customHeight="1">
      <c r="A59" s="137"/>
      <c r="B59" s="137"/>
      <c r="C59" s="137"/>
      <c r="D59" s="150"/>
      <c r="E59" s="150"/>
      <c r="F59" s="150">
        <v>0.0</v>
      </c>
      <c r="G59" s="150"/>
      <c r="H59" s="150"/>
      <c r="I59" s="150">
        <f>SUM(I55:I58)</f>
        <v>0</v>
      </c>
      <c r="J59" s="151"/>
      <c r="K59" s="151"/>
      <c r="L59" s="151">
        <f>SUM(L55:L58)</f>
        <v>0</v>
      </c>
      <c r="M59" s="152"/>
      <c r="N59" s="152"/>
      <c r="O59" s="152"/>
      <c r="P59" s="60"/>
      <c r="R59" s="71"/>
    </row>
    <row r="60" ht="12.75" customHeight="1">
      <c r="A60" s="85"/>
      <c r="B60" s="85"/>
      <c r="C60" s="85"/>
      <c r="D60" s="89"/>
      <c r="E60" s="89"/>
      <c r="F60" s="89"/>
      <c r="G60" s="89"/>
      <c r="H60" s="89"/>
      <c r="I60" s="89"/>
      <c r="J60" s="127"/>
      <c r="K60" s="127"/>
      <c r="L60" s="127"/>
      <c r="M60" s="132"/>
      <c r="N60" s="132"/>
      <c r="O60" s="132"/>
      <c r="P60" s="60"/>
      <c r="R60" s="71"/>
    </row>
    <row r="61" ht="12.75" customHeight="1">
      <c r="A61" s="148" t="s">
        <v>324</v>
      </c>
      <c r="B61" s="153"/>
      <c r="C61" s="153"/>
      <c r="D61" s="154"/>
      <c r="E61" s="154"/>
      <c r="F61" s="154">
        <v>0.0</v>
      </c>
      <c r="G61" s="154"/>
      <c r="H61" s="154"/>
      <c r="I61" s="154">
        <f>I52+I59</f>
        <v>0</v>
      </c>
      <c r="J61" s="155"/>
      <c r="K61" s="155"/>
      <c r="L61" s="155">
        <f>L52+L59</f>
        <v>29300</v>
      </c>
      <c r="M61" s="155"/>
      <c r="N61" s="155"/>
      <c r="O61" s="155">
        <f>O52+O59</f>
        <v>39650</v>
      </c>
      <c r="P61" s="156"/>
      <c r="R61" s="71"/>
    </row>
    <row r="62" ht="12.75" customHeight="1">
      <c r="A62" s="85"/>
      <c r="B62" s="85"/>
      <c r="C62" s="85"/>
      <c r="D62" s="89"/>
      <c r="E62" s="89"/>
      <c r="F62" s="89"/>
      <c r="G62" s="89"/>
      <c r="H62" s="89"/>
      <c r="I62" s="89"/>
      <c r="J62" s="127"/>
      <c r="K62" s="127"/>
      <c r="L62" s="127"/>
      <c r="M62" s="132"/>
      <c r="N62" s="132"/>
      <c r="O62" s="132"/>
      <c r="P62" s="60"/>
      <c r="R62" s="71"/>
    </row>
    <row r="63" ht="12.75" customHeight="1">
      <c r="A63" s="148" t="s">
        <v>227</v>
      </c>
      <c r="B63" s="85"/>
      <c r="C63" s="85"/>
      <c r="D63" s="89"/>
      <c r="E63" s="89"/>
      <c r="F63" s="89"/>
      <c r="G63" s="89"/>
      <c r="H63" s="89"/>
      <c r="I63" s="89"/>
      <c r="J63" s="127"/>
      <c r="K63" s="127"/>
      <c r="L63" s="127"/>
      <c r="M63" s="132"/>
      <c r="N63" s="132"/>
      <c r="O63" s="132"/>
      <c r="P63" s="60"/>
      <c r="R63" s="71"/>
    </row>
    <row r="64" ht="12.75" customHeight="1">
      <c r="A64" s="128">
        <v>3.0</v>
      </c>
      <c r="B64" s="87" t="s">
        <v>228</v>
      </c>
      <c r="C64" s="85"/>
      <c r="D64" s="89"/>
      <c r="E64" s="89"/>
      <c r="F64" s="89">
        <v>9237.0</v>
      </c>
      <c r="G64" s="89"/>
      <c r="H64" s="89"/>
      <c r="I64" s="89">
        <v>10000.0</v>
      </c>
      <c r="J64" s="127"/>
      <c r="K64" s="127"/>
      <c r="L64" s="127">
        <v>10500.0</v>
      </c>
      <c r="M64" s="132"/>
      <c r="N64" s="132"/>
      <c r="O64" s="132">
        <f>+'Utgifter 2018'!R31</f>
        <v>10005</v>
      </c>
      <c r="P64" s="60" t="s">
        <v>325</v>
      </c>
      <c r="R64" s="71"/>
    </row>
    <row r="65" ht="12.75" customHeight="1">
      <c r="A65" s="137"/>
      <c r="B65" s="137"/>
      <c r="C65" s="137"/>
      <c r="D65" s="150"/>
      <c r="E65" s="150"/>
      <c r="F65" s="150">
        <v>9237.0</v>
      </c>
      <c r="G65" s="150"/>
      <c r="H65" s="150"/>
      <c r="I65" s="150">
        <f>SUM(I64)</f>
        <v>10000</v>
      </c>
      <c r="J65" s="151"/>
      <c r="K65" s="151"/>
      <c r="L65" s="151">
        <f>SUM(L64)</f>
        <v>10500</v>
      </c>
      <c r="M65" s="152"/>
      <c r="N65" s="152"/>
      <c r="O65" s="151">
        <f>SUM(O64)</f>
        <v>10005</v>
      </c>
      <c r="P65" s="60"/>
      <c r="R65" s="71"/>
    </row>
    <row r="66" ht="12.75" customHeight="1">
      <c r="A66" s="128">
        <v>4.0</v>
      </c>
      <c r="B66" s="87" t="s">
        <v>229</v>
      </c>
      <c r="C66" s="85"/>
      <c r="D66" s="89"/>
      <c r="E66" s="89"/>
      <c r="F66" s="89"/>
      <c r="G66" s="89"/>
      <c r="H66" s="89"/>
      <c r="I66" s="89"/>
      <c r="J66" s="127"/>
      <c r="K66" s="127"/>
      <c r="L66" s="127"/>
      <c r="M66" s="132"/>
      <c r="N66" s="132"/>
      <c r="O66" s="132"/>
      <c r="P66" s="60"/>
      <c r="R66" s="71"/>
    </row>
    <row r="67" ht="12.75" customHeight="1">
      <c r="A67" s="86" t="s">
        <v>326</v>
      </c>
      <c r="B67" s="85"/>
      <c r="C67" s="87" t="s">
        <v>310</v>
      </c>
      <c r="D67" s="89"/>
      <c r="E67" s="89"/>
      <c r="F67" s="89">
        <v>4421.0</v>
      </c>
      <c r="G67" s="89"/>
      <c r="H67" s="89"/>
      <c r="I67" s="89">
        <v>2000.0</v>
      </c>
      <c r="J67" s="127"/>
      <c r="K67" s="127"/>
      <c r="L67" s="127">
        <v>4000.0</v>
      </c>
      <c r="M67" s="132"/>
      <c r="N67" s="132"/>
      <c r="O67" s="132"/>
      <c r="P67" s="60"/>
      <c r="R67" s="71"/>
    </row>
    <row r="68" ht="12.75" customHeight="1">
      <c r="A68" s="86" t="s">
        <v>327</v>
      </c>
      <c r="B68" s="85"/>
      <c r="C68" s="87" t="s">
        <v>328</v>
      </c>
      <c r="D68" s="89"/>
      <c r="E68" s="89"/>
      <c r="F68" s="89">
        <v>800.0</v>
      </c>
      <c r="G68" s="89"/>
      <c r="H68" s="89"/>
      <c r="I68" s="89">
        <v>1000.0</v>
      </c>
      <c r="J68" s="127"/>
      <c r="K68" s="127"/>
      <c r="L68" s="127"/>
      <c r="M68" s="132"/>
      <c r="N68" s="132"/>
      <c r="O68" s="132"/>
      <c r="P68" s="60"/>
      <c r="R68" s="71"/>
    </row>
    <row r="69" ht="12.75" customHeight="1">
      <c r="A69" s="86" t="s">
        <v>329</v>
      </c>
      <c r="B69" s="85"/>
      <c r="C69" s="87" t="s">
        <v>330</v>
      </c>
      <c r="D69" s="89"/>
      <c r="E69" s="89"/>
      <c r="F69" s="89">
        <v>4884.0</v>
      </c>
      <c r="G69" s="89"/>
      <c r="H69" s="89"/>
      <c r="I69" s="89">
        <v>2000.0</v>
      </c>
      <c r="J69" s="127"/>
      <c r="K69" s="127"/>
      <c r="L69" s="127">
        <v>4500.0</v>
      </c>
      <c r="M69" s="132"/>
      <c r="N69" s="132"/>
      <c r="O69" s="132"/>
      <c r="P69" s="60"/>
      <c r="R69" s="71"/>
    </row>
    <row r="70" ht="12.75" customHeight="1">
      <c r="A70" s="86" t="s">
        <v>331</v>
      </c>
      <c r="B70" s="85"/>
      <c r="C70" s="87" t="s">
        <v>332</v>
      </c>
      <c r="D70" s="89"/>
      <c r="E70" s="89"/>
      <c r="F70" s="89">
        <v>0.0</v>
      </c>
      <c r="G70" s="89"/>
      <c r="H70" s="89"/>
      <c r="I70" s="89"/>
      <c r="J70" s="127"/>
      <c r="K70" s="127"/>
      <c r="L70" s="127">
        <v>0.0</v>
      </c>
      <c r="M70" s="132"/>
      <c r="N70" s="132"/>
      <c r="O70" s="132"/>
      <c r="P70" s="60"/>
      <c r="R70" s="71"/>
    </row>
    <row r="71" ht="12.75" customHeight="1">
      <c r="A71" s="86" t="s">
        <v>333</v>
      </c>
      <c r="B71" s="85"/>
      <c r="C71" s="87" t="s">
        <v>334</v>
      </c>
      <c r="D71" s="89"/>
      <c r="E71" s="89"/>
      <c r="F71" s="89">
        <v>0.0</v>
      </c>
      <c r="G71" s="89"/>
      <c r="H71" s="89"/>
      <c r="I71" s="89"/>
      <c r="J71" s="127"/>
      <c r="K71" s="127"/>
      <c r="L71" s="127">
        <v>500.0</v>
      </c>
      <c r="M71" s="132"/>
      <c r="N71" s="132"/>
      <c r="O71" s="132"/>
      <c r="P71" s="60"/>
      <c r="R71" s="71"/>
    </row>
    <row r="72" ht="12.75" customHeight="1">
      <c r="A72" s="137"/>
      <c r="B72" s="137"/>
      <c r="C72" s="137"/>
      <c r="D72" s="150"/>
      <c r="E72" s="150"/>
      <c r="F72" s="150">
        <v>10105.0</v>
      </c>
      <c r="G72" s="150"/>
      <c r="H72" s="150"/>
      <c r="I72" s="150">
        <f>SUM(I67:I71)</f>
        <v>5000</v>
      </c>
      <c r="J72" s="151"/>
      <c r="K72" s="151"/>
      <c r="L72" s="151">
        <f>SUM(L67:L71)</f>
        <v>9000</v>
      </c>
      <c r="M72" s="152"/>
      <c r="N72" s="152"/>
      <c r="O72" s="152"/>
      <c r="P72" s="60"/>
      <c r="R72" s="71"/>
    </row>
    <row r="73" ht="12.75" customHeight="1">
      <c r="A73" s="85"/>
      <c r="B73" s="85"/>
      <c r="C73" s="85"/>
      <c r="D73" s="89"/>
      <c r="E73" s="89"/>
      <c r="F73" s="89"/>
      <c r="G73" s="89"/>
      <c r="H73" s="89"/>
      <c r="I73" s="89"/>
      <c r="J73" s="127"/>
      <c r="K73" s="127"/>
      <c r="L73" s="127"/>
      <c r="M73" s="132"/>
      <c r="N73" s="132"/>
      <c r="O73" s="132"/>
      <c r="P73" s="60"/>
      <c r="R73" s="71"/>
    </row>
    <row r="74" ht="12.75" customHeight="1">
      <c r="A74" s="128">
        <v>5.0</v>
      </c>
      <c r="B74" s="87" t="s">
        <v>231</v>
      </c>
      <c r="C74" s="85"/>
      <c r="D74" s="89"/>
      <c r="E74" s="89"/>
      <c r="F74" s="89"/>
      <c r="G74" s="89"/>
      <c r="H74" s="89"/>
      <c r="I74" s="89"/>
      <c r="J74" s="127"/>
      <c r="K74" s="127"/>
      <c r="L74" s="127"/>
      <c r="M74" s="132"/>
      <c r="N74" s="132"/>
      <c r="O74" s="132"/>
      <c r="P74" s="60"/>
      <c r="R74" s="71"/>
    </row>
    <row r="75" ht="12.75" customHeight="1">
      <c r="A75" s="85"/>
      <c r="B75" s="85"/>
      <c r="C75" s="85"/>
      <c r="D75" s="89"/>
      <c r="E75" s="89"/>
      <c r="F75" s="89">
        <v>0.0</v>
      </c>
      <c r="G75" s="89"/>
      <c r="H75" s="89"/>
      <c r="I75" s="89"/>
      <c r="J75" s="127"/>
      <c r="K75" s="127"/>
      <c r="L75" s="127">
        <v>0.0</v>
      </c>
      <c r="M75" s="132"/>
      <c r="N75" s="132"/>
      <c r="O75" s="132"/>
      <c r="P75" s="60"/>
      <c r="R75" s="71"/>
    </row>
    <row r="76" ht="12.75" customHeight="1">
      <c r="A76" s="128">
        <v>6.0</v>
      </c>
      <c r="B76" s="87" t="s">
        <v>233</v>
      </c>
      <c r="C76" s="85"/>
      <c r="D76" s="89"/>
      <c r="E76" s="89"/>
      <c r="F76" s="89"/>
      <c r="G76" s="89"/>
      <c r="H76" s="89"/>
      <c r="I76" s="89"/>
      <c r="J76" s="127"/>
      <c r="K76" s="127"/>
      <c r="L76" s="127"/>
      <c r="M76" s="132"/>
      <c r="N76" s="132"/>
      <c r="O76" s="132"/>
      <c r="P76" s="60"/>
      <c r="R76" s="71"/>
    </row>
    <row r="77" ht="12.75" customHeight="1">
      <c r="A77" s="86" t="s">
        <v>335</v>
      </c>
      <c r="B77" s="85"/>
      <c r="C77" s="36" t="s">
        <v>336</v>
      </c>
      <c r="D77" s="89"/>
      <c r="E77" s="89"/>
      <c r="F77" s="89">
        <v>9568.75</v>
      </c>
      <c r="G77" s="89"/>
      <c r="H77" s="89"/>
      <c r="I77" s="89">
        <v>0.0</v>
      </c>
      <c r="J77" s="127"/>
      <c r="K77" s="127"/>
      <c r="L77" s="127">
        <v>0.0</v>
      </c>
      <c r="M77" s="132"/>
      <c r="N77" s="132"/>
      <c r="O77" s="132"/>
      <c r="P77" s="60"/>
      <c r="R77" s="71"/>
    </row>
    <row r="78" ht="12.75" customHeight="1">
      <c r="A78" s="86" t="s">
        <v>337</v>
      </c>
      <c r="B78" s="85"/>
      <c r="C78" s="87" t="s">
        <v>338</v>
      </c>
      <c r="D78" s="89"/>
      <c r="E78" s="89"/>
      <c r="F78" s="89">
        <v>485.0</v>
      </c>
      <c r="G78" s="89"/>
      <c r="H78" s="89"/>
      <c r="I78" s="89">
        <v>500.0</v>
      </c>
      <c r="J78" s="127"/>
      <c r="K78" s="127"/>
      <c r="L78" s="127">
        <v>550.0</v>
      </c>
      <c r="M78" s="132"/>
      <c r="N78" s="132"/>
      <c r="O78" s="132">
        <f>+'Utgifter 2018'!Z31</f>
        <v>541</v>
      </c>
      <c r="P78" s="60"/>
      <c r="R78" s="71"/>
    </row>
    <row r="79" ht="12.75" customHeight="1">
      <c r="A79" s="86" t="s">
        <v>339</v>
      </c>
      <c r="B79" s="85"/>
      <c r="C79" s="87" t="s">
        <v>340</v>
      </c>
      <c r="D79" s="89"/>
      <c r="E79" s="89"/>
      <c r="F79" s="89">
        <v>968.0</v>
      </c>
      <c r="G79" s="89"/>
      <c r="H79" s="89"/>
      <c r="I79" s="89">
        <v>0.0</v>
      </c>
      <c r="J79" s="127"/>
      <c r="K79" s="127"/>
      <c r="L79" s="127">
        <v>1250.0</v>
      </c>
      <c r="M79" s="132"/>
      <c r="N79" s="132"/>
      <c r="O79" s="132">
        <f>+'Utgifter 2018'!AA31</f>
        <v>1275</v>
      </c>
      <c r="P79" s="60" t="s">
        <v>341</v>
      </c>
      <c r="R79" s="71"/>
    </row>
    <row r="80" ht="12.75" customHeight="1">
      <c r="A80" s="137"/>
      <c r="B80" s="137"/>
      <c r="C80" s="137"/>
      <c r="D80" s="150"/>
      <c r="E80" s="150"/>
      <c r="F80" s="150">
        <v>11021.75</v>
      </c>
      <c r="G80" s="150"/>
      <c r="H80" s="150"/>
      <c r="I80" s="150">
        <f>SUM(I77:I79)</f>
        <v>500</v>
      </c>
      <c r="J80" s="151"/>
      <c r="K80" s="151"/>
      <c r="L80" s="151">
        <f>SUM(L77:L79)</f>
        <v>1800</v>
      </c>
      <c r="M80" s="152"/>
      <c r="N80" s="152"/>
      <c r="O80" s="152">
        <f>SUM(O77:O79)</f>
        <v>1816</v>
      </c>
      <c r="P80" s="60"/>
      <c r="R80" s="71"/>
    </row>
    <row r="81" ht="12.75" customHeight="1">
      <c r="A81" s="85"/>
      <c r="B81" s="85"/>
      <c r="C81" s="85"/>
      <c r="D81" s="89"/>
      <c r="E81" s="89"/>
      <c r="F81" s="89"/>
      <c r="G81" s="89"/>
      <c r="H81" s="89"/>
      <c r="I81" s="89"/>
      <c r="J81" s="127"/>
      <c r="K81" s="127"/>
      <c r="L81" s="127"/>
      <c r="M81" s="132"/>
      <c r="N81" s="132"/>
      <c r="O81" s="132"/>
      <c r="P81" s="60"/>
      <c r="R81" s="71"/>
    </row>
    <row r="82" ht="12.75" customHeight="1">
      <c r="A82" s="128">
        <v>7.0</v>
      </c>
      <c r="B82" s="87" t="s">
        <v>235</v>
      </c>
      <c r="C82" s="85"/>
      <c r="D82" s="89"/>
      <c r="E82" s="89"/>
      <c r="F82" s="89"/>
      <c r="G82" s="89"/>
      <c r="H82" s="89"/>
      <c r="I82" s="89"/>
      <c r="J82" s="127"/>
      <c r="K82" s="127"/>
      <c r="L82" s="127"/>
      <c r="M82" s="132"/>
      <c r="N82" s="132"/>
      <c r="O82" s="132"/>
      <c r="P82" s="60"/>
      <c r="R82" s="71"/>
    </row>
    <row r="83" ht="12.75" customHeight="1">
      <c r="A83" s="86" t="s">
        <v>342</v>
      </c>
      <c r="B83" s="85"/>
      <c r="C83" s="87" t="s">
        <v>223</v>
      </c>
      <c r="D83" s="89"/>
      <c r="E83" s="89"/>
      <c r="F83" s="89">
        <v>0.0</v>
      </c>
      <c r="G83" s="89"/>
      <c r="H83" s="89"/>
      <c r="I83" s="89">
        <v>0.0</v>
      </c>
      <c r="J83" s="127"/>
      <c r="K83" s="127"/>
      <c r="L83" s="127">
        <v>0.0</v>
      </c>
      <c r="M83" s="132"/>
      <c r="N83" s="132"/>
      <c r="O83" s="132"/>
      <c r="P83" s="60"/>
      <c r="R83" s="71"/>
    </row>
    <row r="84" ht="12.75" customHeight="1">
      <c r="A84" s="86" t="s">
        <v>343</v>
      </c>
      <c r="B84" s="85"/>
      <c r="C84" s="87" t="s">
        <v>344</v>
      </c>
      <c r="D84" s="89"/>
      <c r="E84" s="89"/>
      <c r="F84" s="89">
        <v>0.0</v>
      </c>
      <c r="G84" s="89"/>
      <c r="H84" s="89"/>
      <c r="I84" s="89">
        <v>0.0</v>
      </c>
      <c r="J84" s="127"/>
      <c r="K84" s="127"/>
      <c r="L84" s="127">
        <v>500.0</v>
      </c>
      <c r="M84" s="132"/>
      <c r="N84" s="132"/>
      <c r="O84" s="132"/>
      <c r="P84" s="60"/>
      <c r="R84" s="71"/>
    </row>
    <row r="85" ht="12.75" customHeight="1">
      <c r="A85" s="86" t="s">
        <v>345</v>
      </c>
      <c r="B85" s="85"/>
      <c r="C85" s="87" t="s">
        <v>346</v>
      </c>
      <c r="D85" s="89"/>
      <c r="E85" s="89"/>
      <c r="F85" s="89">
        <v>0.0</v>
      </c>
      <c r="G85" s="89"/>
      <c r="H85" s="89"/>
      <c r="I85" s="89">
        <v>0.0</v>
      </c>
      <c r="J85" s="127"/>
      <c r="K85" s="127"/>
      <c r="L85" s="127">
        <v>265.0</v>
      </c>
      <c r="M85" s="132"/>
      <c r="N85" s="132"/>
      <c r="O85" s="132">
        <f>+'Utgifter 2018'!AD31</f>
        <v>394</v>
      </c>
      <c r="P85" s="60" t="s">
        <v>347</v>
      </c>
      <c r="R85" s="71"/>
    </row>
    <row r="86" ht="12.75" customHeight="1">
      <c r="A86" s="137"/>
      <c r="B86" s="137"/>
      <c r="C86" s="137"/>
      <c r="D86" s="150"/>
      <c r="E86" s="150"/>
      <c r="F86" s="150">
        <v>0.0</v>
      </c>
      <c r="G86" s="150"/>
      <c r="H86" s="150"/>
      <c r="I86" s="150">
        <f>SUM(I83:I85)</f>
        <v>0</v>
      </c>
      <c r="J86" s="151"/>
      <c r="K86" s="151"/>
      <c r="L86" s="151">
        <f>SUM(L83:L85)</f>
        <v>765</v>
      </c>
      <c r="M86" s="152"/>
      <c r="N86" s="152"/>
      <c r="O86" s="152">
        <f>SUM(O84:O85)</f>
        <v>394</v>
      </c>
      <c r="P86" s="60"/>
      <c r="R86" s="71"/>
    </row>
    <row r="87" ht="12.75" customHeight="1">
      <c r="A87" s="128">
        <v>8.0</v>
      </c>
      <c r="B87" s="87" t="s">
        <v>237</v>
      </c>
      <c r="C87" s="85"/>
      <c r="D87" s="89"/>
      <c r="E87" s="89"/>
      <c r="F87" s="89"/>
      <c r="G87" s="89"/>
      <c r="H87" s="89"/>
      <c r="I87" s="89"/>
      <c r="J87" s="127"/>
      <c r="K87" s="127"/>
      <c r="L87" s="127"/>
      <c r="M87" s="132"/>
      <c r="N87" s="132"/>
      <c r="O87" s="132"/>
      <c r="P87" s="60"/>
      <c r="R87" s="71"/>
    </row>
    <row r="88" ht="12.75" customHeight="1">
      <c r="A88" s="86" t="s">
        <v>348</v>
      </c>
      <c r="B88" s="85"/>
      <c r="C88" s="36" t="s">
        <v>349</v>
      </c>
      <c r="D88" s="89"/>
      <c r="E88" s="89"/>
      <c r="F88" s="89">
        <v>200.0</v>
      </c>
      <c r="G88" s="89"/>
      <c r="H88" s="89"/>
      <c r="I88" s="89">
        <v>1200.0</v>
      </c>
      <c r="J88" s="127"/>
      <c r="K88" s="127"/>
      <c r="L88" s="127">
        <v>1250.0</v>
      </c>
      <c r="M88" s="132"/>
      <c r="N88" s="132"/>
      <c r="O88" s="132">
        <f>+'Utgifter 2018'!AE31</f>
        <v>1250</v>
      </c>
      <c r="P88" s="60" t="s">
        <v>350</v>
      </c>
      <c r="R88" s="71"/>
    </row>
    <row r="89" ht="12.75" customHeight="1">
      <c r="A89" s="86" t="s">
        <v>351</v>
      </c>
      <c r="B89" s="85"/>
      <c r="C89" s="87" t="s">
        <v>352</v>
      </c>
      <c r="D89" s="89"/>
      <c r="E89" s="89"/>
      <c r="F89" s="89">
        <v>3600.0</v>
      </c>
      <c r="G89" s="89"/>
      <c r="H89" s="89"/>
      <c r="I89" s="89">
        <v>1980.0</v>
      </c>
      <c r="J89" s="127"/>
      <c r="K89" s="127"/>
      <c r="L89" s="127">
        <v>2000.0</v>
      </c>
      <c r="M89" s="132"/>
      <c r="N89" s="132"/>
      <c r="O89" s="132">
        <v>2000.0</v>
      </c>
      <c r="P89" s="133"/>
      <c r="R89" s="71"/>
    </row>
    <row r="90" ht="12.75" customHeight="1">
      <c r="A90" s="86" t="s">
        <v>353</v>
      </c>
      <c r="B90" s="85"/>
      <c r="C90" s="87" t="s">
        <v>354</v>
      </c>
      <c r="D90" s="89"/>
      <c r="E90" s="89"/>
      <c r="F90" s="89">
        <v>36100.0</v>
      </c>
      <c r="G90" s="89"/>
      <c r="H90" s="89"/>
      <c r="I90" s="89"/>
      <c r="J90" s="127"/>
      <c r="K90" s="127"/>
      <c r="L90" s="127">
        <v>0.0</v>
      </c>
      <c r="M90" s="132"/>
      <c r="N90" s="132"/>
      <c r="O90" s="132">
        <v>2400.0</v>
      </c>
      <c r="P90" s="60" t="s">
        <v>355</v>
      </c>
      <c r="R90" s="71"/>
    </row>
    <row r="91" ht="12.75" customHeight="1">
      <c r="A91" s="85"/>
      <c r="B91" s="85"/>
      <c r="C91" s="85"/>
      <c r="D91" s="150"/>
      <c r="E91" s="150"/>
      <c r="F91" s="150">
        <v>39900.0</v>
      </c>
      <c r="G91" s="150"/>
      <c r="H91" s="150"/>
      <c r="I91" s="150">
        <f>SUM(I88:I90)</f>
        <v>3180</v>
      </c>
      <c r="J91" s="151"/>
      <c r="K91" s="151"/>
      <c r="L91" s="151">
        <f>SUM(L88:L90)</f>
        <v>3250</v>
      </c>
      <c r="M91" s="152"/>
      <c r="N91" s="152"/>
      <c r="O91" s="152">
        <f>SUM(O88:O90)</f>
        <v>5650</v>
      </c>
      <c r="P91" s="60"/>
      <c r="R91" s="71"/>
    </row>
    <row r="92" ht="12.75" customHeight="1">
      <c r="A92" s="85"/>
      <c r="B92" s="85"/>
      <c r="C92" s="85"/>
      <c r="D92" s="89"/>
      <c r="E92" s="89"/>
      <c r="F92" s="89"/>
      <c r="G92" s="89"/>
      <c r="H92" s="89"/>
      <c r="I92" s="89"/>
      <c r="J92" s="127"/>
      <c r="K92" s="127"/>
      <c r="L92" s="127"/>
      <c r="M92" s="132"/>
      <c r="N92" s="132"/>
      <c r="O92" s="132"/>
      <c r="P92" s="60"/>
    </row>
    <row r="93" ht="12.75" customHeight="1">
      <c r="A93" s="128">
        <v>9.0</v>
      </c>
      <c r="B93" s="36" t="s">
        <v>239</v>
      </c>
      <c r="C93" s="85"/>
      <c r="D93" s="89"/>
      <c r="E93" s="89"/>
      <c r="F93" s="89">
        <v>0.0</v>
      </c>
      <c r="G93" s="89"/>
      <c r="H93" s="89"/>
      <c r="I93" s="89"/>
      <c r="J93" s="127"/>
      <c r="K93" s="127"/>
      <c r="L93" s="127">
        <v>0.0</v>
      </c>
      <c r="M93" s="132"/>
      <c r="N93" s="132"/>
      <c r="O93" s="132"/>
      <c r="P93" s="60"/>
    </row>
    <row r="94" ht="12.75" customHeight="1">
      <c r="A94" s="128">
        <v>10.0</v>
      </c>
      <c r="B94" s="87" t="s">
        <v>240</v>
      </c>
      <c r="C94" s="85"/>
      <c r="D94" s="89"/>
      <c r="E94" s="89"/>
      <c r="F94" s="89">
        <v>99.0</v>
      </c>
      <c r="G94" s="89"/>
      <c r="H94" s="89"/>
      <c r="I94" s="89"/>
      <c r="J94" s="127"/>
      <c r="K94" s="127"/>
      <c r="L94" s="127">
        <v>1000.0</v>
      </c>
      <c r="M94" s="132"/>
      <c r="N94" s="132"/>
      <c r="O94" s="132"/>
      <c r="P94" s="60"/>
    </row>
    <row r="95" ht="12.75" customHeight="1">
      <c r="A95" s="128">
        <v>11.0</v>
      </c>
      <c r="B95" s="87" t="s">
        <v>241</v>
      </c>
      <c r="C95" s="85"/>
      <c r="D95" s="89"/>
      <c r="E95" s="89"/>
      <c r="F95" s="89">
        <v>0.0</v>
      </c>
      <c r="G95" s="89"/>
      <c r="H95" s="89"/>
      <c r="I95" s="89"/>
      <c r="J95" s="127"/>
      <c r="K95" s="127"/>
      <c r="L95" s="127">
        <v>5000.0</v>
      </c>
      <c r="M95" s="132"/>
      <c r="N95" s="132"/>
      <c r="O95" s="132"/>
      <c r="P95" s="60"/>
    </row>
    <row r="96" ht="12.75" customHeight="1">
      <c r="A96" s="128">
        <v>12.0</v>
      </c>
      <c r="B96" s="87" t="s">
        <v>232</v>
      </c>
      <c r="C96" s="85"/>
      <c r="D96" s="89"/>
      <c r="E96" s="89"/>
      <c r="F96" s="89">
        <v>2000.0</v>
      </c>
      <c r="G96" s="89"/>
      <c r="H96" s="89"/>
      <c r="I96" s="89">
        <v>0.0</v>
      </c>
      <c r="J96" s="127"/>
      <c r="K96" s="127"/>
      <c r="L96" s="127">
        <v>2000.0</v>
      </c>
      <c r="M96" s="132"/>
      <c r="N96" s="132"/>
      <c r="O96" s="132"/>
      <c r="P96" s="60"/>
    </row>
    <row r="97" ht="12.75" customHeight="1">
      <c r="A97" s="128">
        <v>13.0</v>
      </c>
      <c r="B97" s="87" t="s">
        <v>242</v>
      </c>
      <c r="C97" s="85"/>
      <c r="D97" s="89"/>
      <c r="E97" s="89"/>
      <c r="F97" s="89">
        <v>3255.0</v>
      </c>
      <c r="G97" s="89"/>
      <c r="H97" s="89"/>
      <c r="I97" s="89">
        <v>5000.0</v>
      </c>
      <c r="J97" s="127"/>
      <c r="K97" s="127"/>
      <c r="L97" s="127">
        <v>2500.0</v>
      </c>
      <c r="M97" s="132"/>
      <c r="N97" s="132"/>
      <c r="O97" s="132"/>
      <c r="P97" s="60"/>
    </row>
    <row r="98" ht="12.75" customHeight="1">
      <c r="A98" s="36">
        <v>14.0</v>
      </c>
      <c r="B98" s="87" t="s">
        <v>243</v>
      </c>
      <c r="C98" s="85" t="s">
        <v>356</v>
      </c>
      <c r="D98" s="89"/>
      <c r="E98" s="89"/>
      <c r="F98" s="89">
        <v>324.0</v>
      </c>
      <c r="G98" s="89"/>
      <c r="H98" s="89"/>
      <c r="I98" s="89">
        <v>1300.0</v>
      </c>
      <c r="J98" s="127"/>
      <c r="K98" s="127"/>
      <c r="L98" s="127">
        <v>150.0</v>
      </c>
      <c r="M98" s="132"/>
      <c r="N98" s="132"/>
      <c r="O98" s="132">
        <f>+'Utgifter 2018'!AN31</f>
        <v>526.5</v>
      </c>
      <c r="P98" s="60" t="s">
        <v>357</v>
      </c>
    </row>
    <row r="99" ht="12.75" customHeight="1">
      <c r="A99" s="85"/>
      <c r="B99" s="85"/>
      <c r="C99" s="85"/>
      <c r="D99" s="150"/>
      <c r="E99" s="150"/>
      <c r="F99" s="150">
        <v>5678.0</v>
      </c>
      <c r="G99" s="150"/>
      <c r="H99" s="150"/>
      <c r="I99" s="150">
        <f>SUM(I93:I98)</f>
        <v>6300</v>
      </c>
      <c r="J99" s="151"/>
      <c r="K99" s="151"/>
      <c r="L99" s="151">
        <f>SUM(L93:L98)</f>
        <v>10650</v>
      </c>
      <c r="M99" s="152"/>
      <c r="N99" s="152"/>
      <c r="O99" s="152">
        <f>SUM(O94:O98)</f>
        <v>526.5</v>
      </c>
      <c r="P99" s="60"/>
      <c r="R99" s="71"/>
    </row>
    <row r="100" ht="12.75" customHeight="1">
      <c r="A100" s="85"/>
      <c r="B100" s="85"/>
      <c r="C100" s="85"/>
      <c r="D100" s="150"/>
      <c r="E100" s="150"/>
      <c r="F100" s="150"/>
      <c r="G100" s="150"/>
      <c r="H100" s="150"/>
      <c r="I100" s="150"/>
      <c r="J100" s="151"/>
      <c r="K100" s="151"/>
      <c r="L100" s="151"/>
      <c r="M100" s="152"/>
      <c r="N100" s="152"/>
      <c r="O100" s="152"/>
      <c r="P100" s="60"/>
      <c r="R100" s="71"/>
    </row>
    <row r="101" ht="12.75" customHeight="1">
      <c r="A101" s="148" t="s">
        <v>358</v>
      </c>
      <c r="B101" s="85"/>
      <c r="C101" s="85"/>
      <c r="D101" s="150"/>
      <c r="E101" s="150"/>
      <c r="F101" s="150"/>
      <c r="G101" s="150"/>
      <c r="H101" s="150"/>
      <c r="I101" s="150"/>
      <c r="J101" s="151"/>
      <c r="K101" s="151"/>
      <c r="L101" s="157">
        <f>L72+L80+L86+L91+L99</f>
        <v>25465</v>
      </c>
      <c r="M101" s="157"/>
      <c r="N101" s="157"/>
      <c r="O101" s="157">
        <f>O72+O80+O86+O91+O99+O65</f>
        <v>18391.5</v>
      </c>
      <c r="P101" s="60"/>
      <c r="R101" s="71"/>
    </row>
    <row r="102" ht="12.75" customHeight="1">
      <c r="A102" s="85"/>
      <c r="B102" s="85"/>
      <c r="C102" s="85"/>
      <c r="D102" s="89"/>
      <c r="E102" s="89"/>
      <c r="F102" s="89"/>
      <c r="G102" s="89"/>
      <c r="H102" s="89"/>
      <c r="I102" s="89"/>
      <c r="J102" s="127"/>
      <c r="K102" s="127"/>
      <c r="L102" s="127"/>
      <c r="M102" s="132"/>
      <c r="N102" s="132"/>
      <c r="O102" s="132"/>
      <c r="P102" s="60"/>
      <c r="R102" s="71"/>
    </row>
    <row r="103" ht="12.75" customHeight="1">
      <c r="A103" s="148" t="s">
        <v>244</v>
      </c>
      <c r="B103" s="85"/>
      <c r="C103" s="85"/>
      <c r="D103" s="89"/>
      <c r="E103" s="89"/>
      <c r="F103" s="89"/>
      <c r="G103" s="89"/>
      <c r="H103" s="89"/>
      <c r="I103" s="89"/>
      <c r="J103" s="127"/>
      <c r="K103" s="127"/>
      <c r="L103" s="127"/>
      <c r="M103" s="132"/>
      <c r="N103" s="132"/>
      <c r="O103" s="132"/>
      <c r="P103" s="60"/>
      <c r="R103" s="71"/>
    </row>
    <row r="104" ht="12.75" customHeight="1">
      <c r="A104" s="128">
        <v>15.0</v>
      </c>
      <c r="B104" s="158" t="s">
        <v>306</v>
      </c>
      <c r="C104" s="123"/>
      <c r="D104" s="89"/>
      <c r="E104" s="89"/>
      <c r="F104" s="89"/>
      <c r="G104" s="89"/>
      <c r="H104" s="89"/>
      <c r="I104" s="89"/>
      <c r="J104" s="127"/>
      <c r="K104" s="127"/>
      <c r="L104" s="127"/>
      <c r="M104" s="132"/>
      <c r="N104" s="132"/>
      <c r="O104" s="132"/>
      <c r="P104" s="60"/>
      <c r="R104" s="71"/>
    </row>
    <row r="105" ht="12.75" customHeight="1">
      <c r="A105" s="86" t="s">
        <v>359</v>
      </c>
      <c r="B105" s="85"/>
      <c r="C105" s="87" t="s">
        <v>360</v>
      </c>
      <c r="D105" s="89"/>
      <c r="E105" s="89"/>
      <c r="F105" s="89">
        <v>4139.0</v>
      </c>
      <c r="G105" s="89"/>
      <c r="H105" s="89"/>
      <c r="I105" s="89">
        <v>5000.0</v>
      </c>
      <c r="J105" s="127"/>
      <c r="K105" s="127"/>
      <c r="L105" s="127">
        <v>2000.0</v>
      </c>
      <c r="M105" s="132"/>
      <c r="N105" s="132"/>
      <c r="O105" s="132">
        <f>+'Utgifter 2018'!AO31</f>
        <v>2146</v>
      </c>
      <c r="P105" s="60" t="s">
        <v>361</v>
      </c>
      <c r="R105" s="71"/>
    </row>
    <row r="106" ht="12.75" customHeight="1">
      <c r="A106" s="86" t="s">
        <v>362</v>
      </c>
      <c r="B106" s="85"/>
      <c r="C106" s="87" t="s">
        <v>363</v>
      </c>
      <c r="D106" s="89"/>
      <c r="E106" s="89"/>
      <c r="F106" s="89">
        <v>0.0</v>
      </c>
      <c r="G106" s="89"/>
      <c r="H106" s="89"/>
      <c r="I106" s="89"/>
      <c r="J106" s="127"/>
      <c r="K106" s="127"/>
      <c r="L106" s="127">
        <v>0.0</v>
      </c>
      <c r="M106" s="132"/>
      <c r="N106" s="132"/>
      <c r="O106" s="132"/>
      <c r="P106" s="60"/>
    </row>
    <row r="107" ht="12.75" customHeight="1">
      <c r="A107" s="86" t="s">
        <v>364</v>
      </c>
      <c r="B107" s="85"/>
      <c r="C107" s="87" t="s">
        <v>306</v>
      </c>
      <c r="D107" s="89"/>
      <c r="E107" s="89"/>
      <c r="F107" s="89">
        <v>10350.0</v>
      </c>
      <c r="G107" s="89"/>
      <c r="H107" s="89"/>
      <c r="I107" s="89"/>
      <c r="J107" s="127"/>
      <c r="K107" s="127"/>
      <c r="L107" s="127">
        <v>0.0</v>
      </c>
      <c r="M107" s="132"/>
      <c r="N107" s="132"/>
      <c r="O107" s="132"/>
      <c r="P107" s="60"/>
    </row>
    <row r="108" ht="12.75" customHeight="1">
      <c r="A108" s="86" t="s">
        <v>365</v>
      </c>
      <c r="B108" s="85"/>
      <c r="C108" s="87" t="s">
        <v>366</v>
      </c>
      <c r="D108" s="89"/>
      <c r="E108" s="89"/>
      <c r="F108" s="89">
        <v>0.0</v>
      </c>
      <c r="G108" s="89"/>
      <c r="H108" s="89"/>
      <c r="I108" s="89"/>
      <c r="J108" s="127"/>
      <c r="K108" s="127"/>
      <c r="L108" s="127">
        <v>0.0</v>
      </c>
      <c r="M108" s="132"/>
      <c r="N108" s="132"/>
      <c r="O108" s="132"/>
      <c r="P108" s="60"/>
    </row>
    <row r="109" ht="12.75" customHeight="1">
      <c r="A109" s="85"/>
      <c r="B109" s="85"/>
      <c r="C109" s="85"/>
      <c r="D109" s="150"/>
      <c r="E109" s="150"/>
      <c r="F109" s="150">
        <v>14489.0</v>
      </c>
      <c r="G109" s="150"/>
      <c r="H109" s="150"/>
      <c r="I109" s="150">
        <f>SUM(I105:I108)</f>
        <v>5000</v>
      </c>
      <c r="J109" s="151"/>
      <c r="K109" s="151"/>
      <c r="L109" s="151">
        <f>SUM(L105:L108)</f>
        <v>2000</v>
      </c>
      <c r="M109" s="152"/>
      <c r="N109" s="152"/>
      <c r="O109" s="152">
        <f>SUM(O105:O108)</f>
        <v>2146</v>
      </c>
      <c r="P109" s="60"/>
    </row>
    <row r="110" ht="12.75" customHeight="1">
      <c r="A110" s="85"/>
      <c r="B110" s="85"/>
      <c r="C110" s="85"/>
      <c r="D110" s="89"/>
      <c r="E110" s="89"/>
      <c r="F110" s="89"/>
      <c r="G110" s="89"/>
      <c r="H110" s="89"/>
      <c r="I110" s="89"/>
      <c r="J110" s="127"/>
      <c r="K110" s="127"/>
      <c r="L110" s="127"/>
      <c r="M110" s="132"/>
      <c r="N110" s="132"/>
      <c r="O110" s="132"/>
      <c r="P110" s="25"/>
    </row>
    <row r="111" ht="12.75" customHeight="1">
      <c r="A111" s="85"/>
      <c r="B111" s="85"/>
      <c r="C111" s="159" t="s">
        <v>367</v>
      </c>
      <c r="D111" s="160"/>
      <c r="E111" s="160"/>
      <c r="F111" s="160">
        <f>F61+F65+F72+F80+F86+F91+F99+F109</f>
        <v>90430.75</v>
      </c>
      <c r="G111" s="160"/>
      <c r="H111" s="160"/>
      <c r="I111" s="160">
        <f>I61+I65+I72+I80+I86+I91+I99+I109</f>
        <v>29980</v>
      </c>
      <c r="J111" s="157"/>
      <c r="K111" s="157"/>
      <c r="L111" s="157">
        <f>L61+L65+L72+L80+L86+L91+L99+L109</f>
        <v>67265</v>
      </c>
      <c r="M111" s="161"/>
      <c r="N111" s="161"/>
      <c r="O111" s="162">
        <f>O61+O65+O72+O80+O86+O91+O99+O109</f>
        <v>60187.5</v>
      </c>
      <c r="P111" s="25"/>
      <c r="Q111" s="71"/>
      <c r="R111" s="71"/>
      <c r="U111" s="71"/>
    </row>
    <row r="112" ht="12.75" customHeight="1">
      <c r="A112" s="13"/>
      <c r="B112" s="13"/>
      <c r="C112" s="13"/>
      <c r="D112" s="163"/>
      <c r="E112" s="163"/>
      <c r="F112" s="163"/>
      <c r="G112" s="13"/>
      <c r="H112" s="13"/>
      <c r="I112" s="13"/>
      <c r="J112" s="164"/>
      <c r="K112" s="164"/>
      <c r="L112" s="164"/>
      <c r="M112" s="33"/>
      <c r="N112" s="33"/>
      <c r="O112" s="161"/>
      <c r="P112" s="25"/>
    </row>
    <row r="113" ht="12.75" customHeight="1">
      <c r="D113" s="116"/>
      <c r="E113" s="116"/>
      <c r="F113" s="116"/>
      <c r="J113" s="117"/>
      <c r="O113" s="71"/>
      <c r="R113" s="71"/>
    </row>
    <row r="114" ht="12.75" customHeight="1">
      <c r="J114" s="117"/>
      <c r="O114" s="71"/>
    </row>
    <row r="115" ht="12.75" customHeight="1">
      <c r="J115" s="117"/>
    </row>
    <row r="116" ht="12.75" customHeight="1">
      <c r="J116" s="117"/>
    </row>
    <row r="117" ht="12.75" customHeight="1">
      <c r="J117" s="117"/>
    </row>
    <row r="118" ht="12.75" customHeight="1">
      <c r="J118" s="117"/>
    </row>
    <row r="119" ht="12.75" customHeight="1">
      <c r="J119" s="117"/>
    </row>
    <row r="120" ht="12.75" customHeight="1">
      <c r="J120" s="117"/>
    </row>
    <row r="121" ht="12.75" customHeight="1">
      <c r="J121" s="117"/>
    </row>
    <row r="122" ht="12.75" customHeight="1">
      <c r="J122" s="117"/>
    </row>
    <row r="123" ht="12.75" customHeight="1">
      <c r="J123" s="117"/>
    </row>
    <row r="124" ht="12.75" customHeight="1">
      <c r="J124" s="117"/>
    </row>
    <row r="125" ht="12.75" customHeight="1">
      <c r="J125" s="117"/>
    </row>
    <row r="126" ht="12.75" customHeight="1">
      <c r="J126" s="117"/>
    </row>
    <row r="127" ht="12.75" customHeight="1">
      <c r="J127" s="117"/>
    </row>
    <row r="128" ht="12.75" customHeight="1">
      <c r="J128" s="117"/>
    </row>
    <row r="129" ht="12.75" customHeight="1">
      <c r="J129" s="117"/>
    </row>
    <row r="130" ht="12.75" customHeight="1">
      <c r="J130" s="117"/>
    </row>
    <row r="131" ht="12.75" customHeight="1">
      <c r="J131" s="117"/>
    </row>
    <row r="132" ht="12.75" customHeight="1">
      <c r="J132" s="117"/>
    </row>
    <row r="133" ht="12.75" customHeight="1">
      <c r="J133" s="117"/>
    </row>
    <row r="134" ht="12.75" customHeight="1">
      <c r="J134" s="117"/>
    </row>
    <row r="135" ht="12.75" customHeight="1">
      <c r="J135" s="117"/>
    </row>
    <row r="136" ht="12.75" customHeight="1">
      <c r="J136" s="117"/>
    </row>
    <row r="137" ht="12.75" customHeight="1">
      <c r="J137" s="117"/>
    </row>
    <row r="138" ht="12.75" customHeight="1">
      <c r="J138" s="117"/>
    </row>
    <row r="139" ht="12.75" customHeight="1">
      <c r="J139" s="117"/>
    </row>
    <row r="140" ht="12.75" customHeight="1">
      <c r="J140" s="117"/>
    </row>
    <row r="141" ht="12.75" customHeight="1">
      <c r="J141" s="117"/>
    </row>
    <row r="142" ht="12.75" customHeight="1">
      <c r="J142" s="117"/>
    </row>
    <row r="143" ht="12.75" customHeight="1">
      <c r="J143" s="117"/>
    </row>
    <row r="144" ht="12.75" customHeight="1">
      <c r="D144" s="116"/>
      <c r="E144" s="116"/>
      <c r="F144" s="116"/>
      <c r="J144" s="117"/>
    </row>
    <row r="145" ht="12.75" customHeight="1">
      <c r="D145" s="116"/>
      <c r="E145" s="116"/>
      <c r="F145" s="116"/>
      <c r="J145" s="117"/>
      <c r="K145" s="117"/>
      <c r="L145" s="117"/>
    </row>
    <row r="146" ht="12.75" customHeight="1">
      <c r="D146" s="116"/>
      <c r="E146" s="116"/>
      <c r="F146" s="116"/>
      <c r="J146" s="117"/>
      <c r="K146" s="117"/>
      <c r="L146" s="117"/>
    </row>
    <row r="147" ht="12.75" customHeight="1">
      <c r="D147" s="116"/>
      <c r="E147" s="116"/>
      <c r="F147" s="116"/>
      <c r="J147" s="117"/>
      <c r="K147" s="117"/>
      <c r="L147" s="117"/>
    </row>
    <row r="148" ht="12.75" customHeight="1">
      <c r="D148" s="116"/>
      <c r="E148" s="116"/>
      <c r="F148" s="116"/>
      <c r="J148" s="117"/>
      <c r="K148" s="117"/>
      <c r="L148" s="117"/>
    </row>
    <row r="149" ht="12.75" customHeight="1">
      <c r="D149" s="116"/>
      <c r="E149" s="116"/>
      <c r="F149" s="116"/>
      <c r="J149" s="117"/>
      <c r="K149" s="117"/>
      <c r="L149" s="117"/>
    </row>
    <row r="150" ht="12.75" customHeight="1">
      <c r="D150" s="116"/>
      <c r="E150" s="116"/>
      <c r="F150" s="116"/>
      <c r="J150" s="117"/>
      <c r="K150" s="117"/>
      <c r="L150" s="117"/>
    </row>
    <row r="151" ht="12.75" customHeight="1">
      <c r="D151" s="116"/>
      <c r="E151" s="116"/>
      <c r="F151" s="116"/>
      <c r="J151" s="117"/>
      <c r="K151" s="117"/>
      <c r="L151" s="117"/>
    </row>
    <row r="152" ht="12.75" customHeight="1">
      <c r="D152" s="116"/>
      <c r="E152" s="116"/>
      <c r="F152" s="116"/>
      <c r="J152" s="117"/>
      <c r="K152" s="117"/>
      <c r="L152" s="117"/>
    </row>
    <row r="153" ht="12.75" customHeight="1">
      <c r="D153" s="116"/>
      <c r="E153" s="116"/>
      <c r="F153" s="116"/>
      <c r="J153" s="117"/>
      <c r="K153" s="117"/>
      <c r="L153" s="117"/>
    </row>
    <row r="154" ht="12.75" customHeight="1">
      <c r="D154" s="116"/>
      <c r="E154" s="116"/>
      <c r="F154" s="116"/>
      <c r="J154" s="117"/>
      <c r="K154" s="117"/>
      <c r="L154" s="117"/>
    </row>
    <row r="155" ht="12.75" customHeight="1">
      <c r="D155" s="116"/>
      <c r="E155" s="116"/>
      <c r="F155" s="116"/>
      <c r="J155" s="117"/>
      <c r="K155" s="117"/>
      <c r="L155" s="117"/>
    </row>
    <row r="156" ht="12.75" customHeight="1">
      <c r="D156" s="116"/>
      <c r="E156" s="116"/>
      <c r="F156" s="116"/>
      <c r="J156" s="117"/>
      <c r="K156" s="117"/>
      <c r="L156" s="117"/>
    </row>
    <row r="157" ht="12.75" customHeight="1">
      <c r="D157" s="116"/>
      <c r="E157" s="116"/>
      <c r="F157" s="116"/>
      <c r="J157" s="117"/>
      <c r="K157" s="117"/>
      <c r="L157" s="117"/>
    </row>
    <row r="158" ht="12.75" customHeight="1">
      <c r="D158" s="116"/>
      <c r="E158" s="116"/>
      <c r="F158" s="116"/>
      <c r="J158" s="117"/>
      <c r="K158" s="117"/>
      <c r="L158" s="117"/>
    </row>
    <row r="159" ht="12.75" customHeight="1">
      <c r="D159" s="116"/>
      <c r="E159" s="116"/>
      <c r="F159" s="116"/>
      <c r="J159" s="117"/>
      <c r="K159" s="117"/>
      <c r="L159" s="117"/>
    </row>
    <row r="160" ht="12.75" customHeight="1">
      <c r="D160" s="116"/>
      <c r="E160" s="116"/>
      <c r="F160" s="116"/>
      <c r="J160" s="117"/>
      <c r="K160" s="117"/>
      <c r="L160" s="117"/>
    </row>
    <row r="161" ht="12.75" customHeight="1">
      <c r="D161" s="116"/>
      <c r="E161" s="116"/>
      <c r="F161" s="116"/>
      <c r="J161" s="117"/>
      <c r="K161" s="117"/>
      <c r="L161" s="117"/>
    </row>
    <row r="162" ht="12.75" customHeight="1">
      <c r="D162" s="116"/>
      <c r="E162" s="116"/>
      <c r="F162" s="116"/>
      <c r="J162" s="117"/>
      <c r="K162" s="117"/>
      <c r="L162" s="117"/>
    </row>
    <row r="163" ht="12.75" customHeight="1">
      <c r="D163" s="116"/>
      <c r="E163" s="116"/>
      <c r="F163" s="116"/>
      <c r="J163" s="117"/>
      <c r="K163" s="117"/>
      <c r="L163" s="117"/>
    </row>
    <row r="164" ht="12.75" customHeight="1">
      <c r="D164" s="116"/>
      <c r="E164" s="116"/>
      <c r="F164" s="116"/>
      <c r="J164" s="117"/>
      <c r="K164" s="117"/>
      <c r="L164" s="117"/>
    </row>
    <row r="165" ht="12.75" customHeight="1">
      <c r="D165" s="116"/>
      <c r="E165" s="116"/>
      <c r="F165" s="116"/>
      <c r="J165" s="117"/>
      <c r="K165" s="117"/>
      <c r="L165" s="117"/>
    </row>
    <row r="166" ht="12.75" customHeight="1">
      <c r="D166" s="116"/>
      <c r="E166" s="116"/>
      <c r="F166" s="116"/>
      <c r="J166" s="117"/>
      <c r="K166" s="117"/>
      <c r="L166" s="117"/>
    </row>
    <row r="167" ht="12.75" customHeight="1">
      <c r="D167" s="116"/>
      <c r="E167" s="116"/>
      <c r="F167" s="116"/>
      <c r="J167" s="117"/>
      <c r="K167" s="117"/>
      <c r="L167" s="117"/>
    </row>
    <row r="168" ht="12.75" customHeight="1">
      <c r="D168" s="116"/>
      <c r="E168" s="116"/>
      <c r="F168" s="116"/>
      <c r="J168" s="117"/>
      <c r="K168" s="117"/>
      <c r="L168" s="117"/>
    </row>
    <row r="169" ht="12.75" customHeight="1">
      <c r="D169" s="116"/>
      <c r="E169" s="116"/>
      <c r="F169" s="116"/>
      <c r="J169" s="117"/>
      <c r="K169" s="117"/>
      <c r="L169" s="117"/>
    </row>
    <row r="170" ht="12.75" customHeight="1">
      <c r="D170" s="116"/>
      <c r="E170" s="116"/>
      <c r="F170" s="116"/>
      <c r="J170" s="117"/>
      <c r="K170" s="117"/>
      <c r="L170" s="117"/>
    </row>
    <row r="171" ht="12.75" customHeight="1">
      <c r="D171" s="116"/>
      <c r="E171" s="116"/>
      <c r="F171" s="116"/>
      <c r="J171" s="117"/>
      <c r="K171" s="117"/>
      <c r="L171" s="117"/>
    </row>
    <row r="172" ht="12.75" customHeight="1">
      <c r="D172" s="116"/>
      <c r="E172" s="116"/>
      <c r="F172" s="116"/>
      <c r="J172" s="117"/>
      <c r="K172" s="117"/>
      <c r="L172" s="117"/>
    </row>
    <row r="173" ht="12.75" customHeight="1">
      <c r="D173" s="116"/>
      <c r="E173" s="116"/>
      <c r="F173" s="116"/>
      <c r="J173" s="117"/>
      <c r="K173" s="117"/>
      <c r="L173" s="117"/>
    </row>
    <row r="174" ht="12.75" customHeight="1">
      <c r="D174" s="116"/>
      <c r="E174" s="116"/>
      <c r="F174" s="116"/>
      <c r="J174" s="117"/>
      <c r="K174" s="117"/>
      <c r="L174" s="117"/>
    </row>
    <row r="175" ht="12.75" customHeight="1">
      <c r="D175" s="116"/>
      <c r="E175" s="116"/>
      <c r="F175" s="116"/>
      <c r="J175" s="117"/>
      <c r="K175" s="117"/>
      <c r="L175" s="117"/>
    </row>
    <row r="176" ht="12.75" customHeight="1">
      <c r="D176" s="116"/>
      <c r="E176" s="116"/>
      <c r="F176" s="116"/>
      <c r="J176" s="117"/>
      <c r="K176" s="117"/>
      <c r="L176" s="117"/>
    </row>
    <row r="177" ht="12.75" customHeight="1">
      <c r="D177" s="116"/>
      <c r="E177" s="116"/>
      <c r="F177" s="116"/>
      <c r="J177" s="117"/>
      <c r="K177" s="117"/>
      <c r="L177" s="117"/>
    </row>
    <row r="178" ht="12.75" customHeight="1">
      <c r="D178" s="116"/>
      <c r="E178" s="116"/>
      <c r="F178" s="116"/>
      <c r="J178" s="117"/>
      <c r="K178" s="117"/>
      <c r="L178" s="117"/>
    </row>
    <row r="179" ht="12.75" customHeight="1">
      <c r="D179" s="116"/>
      <c r="E179" s="116"/>
      <c r="F179" s="116"/>
      <c r="J179" s="117"/>
      <c r="K179" s="117"/>
      <c r="L179" s="117"/>
    </row>
    <row r="180" ht="12.75" customHeight="1">
      <c r="D180" s="116"/>
      <c r="E180" s="116"/>
      <c r="F180" s="116"/>
      <c r="J180" s="117"/>
      <c r="K180" s="117"/>
      <c r="L180" s="117"/>
    </row>
    <row r="181" ht="12.75" customHeight="1">
      <c r="D181" s="116"/>
      <c r="E181" s="116"/>
      <c r="F181" s="116"/>
      <c r="J181" s="117"/>
      <c r="K181" s="117"/>
      <c r="L181" s="117"/>
    </row>
    <row r="182" ht="12.75" customHeight="1">
      <c r="D182" s="116"/>
      <c r="E182" s="116"/>
      <c r="F182" s="116"/>
      <c r="J182" s="117"/>
      <c r="K182" s="117"/>
      <c r="L182" s="117"/>
    </row>
    <row r="183" ht="12.75" customHeight="1">
      <c r="D183" s="116"/>
      <c r="E183" s="116"/>
      <c r="F183" s="116"/>
      <c r="J183" s="117"/>
      <c r="K183" s="117"/>
      <c r="L183" s="117"/>
    </row>
    <row r="184" ht="12.75" customHeight="1">
      <c r="D184" s="116"/>
      <c r="E184" s="116"/>
      <c r="F184" s="116"/>
      <c r="J184" s="117"/>
      <c r="K184" s="117"/>
      <c r="L184" s="117"/>
    </row>
    <row r="185" ht="12.75" customHeight="1">
      <c r="D185" s="116"/>
      <c r="E185" s="116"/>
      <c r="F185" s="116"/>
      <c r="J185" s="117"/>
      <c r="K185" s="117"/>
      <c r="L185" s="117"/>
    </row>
    <row r="186" ht="12.75" customHeight="1">
      <c r="D186" s="116"/>
      <c r="E186" s="116"/>
      <c r="F186" s="116"/>
      <c r="J186" s="117"/>
      <c r="K186" s="117"/>
      <c r="L186" s="117"/>
    </row>
    <row r="187" ht="12.75" customHeight="1">
      <c r="D187" s="116"/>
      <c r="E187" s="116"/>
      <c r="F187" s="116"/>
      <c r="J187" s="117"/>
      <c r="K187" s="117"/>
      <c r="L187" s="117"/>
    </row>
    <row r="188" ht="12.75" customHeight="1">
      <c r="D188" s="116"/>
      <c r="E188" s="116"/>
      <c r="F188" s="116"/>
      <c r="J188" s="117"/>
      <c r="K188" s="117"/>
      <c r="L188" s="117"/>
    </row>
    <row r="189" ht="12.75" customHeight="1">
      <c r="D189" s="116"/>
      <c r="E189" s="116"/>
      <c r="F189" s="116"/>
      <c r="J189" s="117"/>
      <c r="K189" s="117"/>
      <c r="L189" s="117"/>
    </row>
    <row r="190" ht="12.75" customHeight="1">
      <c r="D190" s="116"/>
      <c r="E190" s="116"/>
      <c r="F190" s="116"/>
      <c r="J190" s="117"/>
      <c r="K190" s="117"/>
      <c r="L190" s="117"/>
    </row>
    <row r="191" ht="12.75" customHeight="1">
      <c r="D191" s="116"/>
      <c r="E191" s="116"/>
      <c r="F191" s="116"/>
      <c r="J191" s="117"/>
      <c r="K191" s="117"/>
      <c r="L191" s="117"/>
    </row>
    <row r="192" ht="12.75" customHeight="1">
      <c r="D192" s="116"/>
      <c r="E192" s="116"/>
      <c r="F192" s="116"/>
      <c r="J192" s="117"/>
      <c r="K192" s="117"/>
      <c r="L192" s="117"/>
    </row>
    <row r="193" ht="12.75" customHeight="1">
      <c r="D193" s="116"/>
      <c r="E193" s="116"/>
      <c r="F193" s="116"/>
      <c r="J193" s="117"/>
      <c r="K193" s="117"/>
      <c r="L193" s="117"/>
    </row>
    <row r="194" ht="12.75" customHeight="1">
      <c r="D194" s="116"/>
      <c r="E194" s="116"/>
      <c r="F194" s="116"/>
      <c r="J194" s="117"/>
      <c r="K194" s="117"/>
      <c r="L194" s="117"/>
    </row>
    <row r="195" ht="12.75" customHeight="1">
      <c r="D195" s="116"/>
      <c r="E195" s="116"/>
      <c r="F195" s="116"/>
      <c r="J195" s="117"/>
      <c r="K195" s="117"/>
      <c r="L195" s="117"/>
    </row>
    <row r="196" ht="12.75" customHeight="1">
      <c r="D196" s="116"/>
      <c r="E196" s="116"/>
      <c r="F196" s="116"/>
      <c r="J196" s="117"/>
      <c r="K196" s="117"/>
      <c r="L196" s="117"/>
    </row>
    <row r="197" ht="12.75" customHeight="1">
      <c r="D197" s="116"/>
      <c r="E197" s="116"/>
      <c r="F197" s="116"/>
      <c r="J197" s="117"/>
      <c r="K197" s="117"/>
      <c r="L197" s="117"/>
    </row>
    <row r="198" ht="12.75" customHeight="1">
      <c r="D198" s="116"/>
      <c r="E198" s="116"/>
      <c r="F198" s="116"/>
      <c r="J198" s="117"/>
      <c r="K198" s="117"/>
      <c r="L198" s="117"/>
    </row>
    <row r="199" ht="12.75" customHeight="1">
      <c r="D199" s="116"/>
      <c r="E199" s="116"/>
      <c r="F199" s="116"/>
      <c r="J199" s="117"/>
      <c r="K199" s="117"/>
      <c r="L199" s="117"/>
    </row>
    <row r="200" ht="12.75" customHeight="1">
      <c r="D200" s="116"/>
      <c r="E200" s="116"/>
      <c r="F200" s="116"/>
      <c r="J200" s="117"/>
      <c r="K200" s="117"/>
      <c r="L200" s="117"/>
    </row>
    <row r="201" ht="12.75" customHeight="1">
      <c r="D201" s="116"/>
      <c r="E201" s="116"/>
      <c r="F201" s="116"/>
      <c r="J201" s="117"/>
      <c r="K201" s="117"/>
      <c r="L201" s="117"/>
    </row>
    <row r="202" ht="12.75" customHeight="1">
      <c r="D202" s="116"/>
      <c r="E202" s="116"/>
      <c r="F202" s="116"/>
      <c r="J202" s="117"/>
      <c r="K202" s="117"/>
      <c r="L202" s="117"/>
    </row>
    <row r="203" ht="12.75" customHeight="1">
      <c r="D203" s="116"/>
      <c r="E203" s="116"/>
      <c r="F203" s="116"/>
      <c r="J203" s="117"/>
      <c r="K203" s="117"/>
      <c r="L203" s="117"/>
    </row>
    <row r="204" ht="12.75" customHeight="1">
      <c r="D204" s="116"/>
      <c r="E204" s="116"/>
      <c r="F204" s="116"/>
      <c r="J204" s="117"/>
      <c r="K204" s="117"/>
      <c r="L204" s="117"/>
    </row>
    <row r="205" ht="12.75" customHeight="1">
      <c r="D205" s="116"/>
      <c r="E205" s="116"/>
      <c r="F205" s="116"/>
      <c r="J205" s="117"/>
      <c r="K205" s="117"/>
      <c r="L205" s="117"/>
    </row>
    <row r="206" ht="12.75" customHeight="1">
      <c r="D206" s="116"/>
      <c r="E206" s="116"/>
      <c r="F206" s="116"/>
      <c r="J206" s="117"/>
      <c r="K206" s="117"/>
      <c r="L206" s="117"/>
    </row>
    <row r="207" ht="12.75" customHeight="1">
      <c r="D207" s="116"/>
      <c r="E207" s="116"/>
      <c r="F207" s="116"/>
      <c r="J207" s="117"/>
      <c r="K207" s="117"/>
      <c r="L207" s="117"/>
    </row>
    <row r="208" ht="12.75" customHeight="1">
      <c r="D208" s="116"/>
      <c r="E208" s="116"/>
      <c r="F208" s="116"/>
      <c r="J208" s="117"/>
      <c r="K208" s="117"/>
      <c r="L208" s="117"/>
    </row>
    <row r="209" ht="12.75" customHeight="1">
      <c r="D209" s="116"/>
      <c r="E209" s="116"/>
      <c r="F209" s="116"/>
      <c r="J209" s="117"/>
      <c r="K209" s="117"/>
      <c r="L209" s="117"/>
    </row>
    <row r="210" ht="12.75" customHeight="1">
      <c r="D210" s="116"/>
      <c r="E210" s="116"/>
      <c r="F210" s="116"/>
      <c r="J210" s="117"/>
      <c r="K210" s="117"/>
      <c r="L210" s="117"/>
    </row>
    <row r="211" ht="12.75" customHeight="1">
      <c r="D211" s="116"/>
      <c r="E211" s="116"/>
      <c r="F211" s="116"/>
      <c r="J211" s="117"/>
      <c r="K211" s="117"/>
      <c r="L211" s="117"/>
    </row>
    <row r="212" ht="12.75" customHeight="1">
      <c r="D212" s="116"/>
      <c r="E212" s="116"/>
      <c r="F212" s="116"/>
      <c r="J212" s="117"/>
      <c r="K212" s="117"/>
      <c r="L212" s="117"/>
    </row>
    <row r="213" ht="12.75" customHeight="1">
      <c r="D213" s="116"/>
      <c r="E213" s="116"/>
      <c r="F213" s="116"/>
      <c r="J213" s="117"/>
      <c r="K213" s="117"/>
      <c r="L213" s="117"/>
    </row>
    <row r="214" ht="12.75" customHeight="1">
      <c r="D214" s="116"/>
      <c r="E214" s="116"/>
      <c r="F214" s="116"/>
      <c r="J214" s="117"/>
      <c r="K214" s="117"/>
      <c r="L214" s="117"/>
    </row>
    <row r="215" ht="12.75" customHeight="1">
      <c r="D215" s="116"/>
      <c r="E215" s="116"/>
      <c r="F215" s="116"/>
      <c r="J215" s="117"/>
      <c r="K215" s="117"/>
      <c r="L215" s="117"/>
    </row>
    <row r="216" ht="12.75" customHeight="1">
      <c r="D216" s="116"/>
      <c r="E216" s="116"/>
      <c r="F216" s="116"/>
      <c r="J216" s="117"/>
      <c r="K216" s="117"/>
      <c r="L216" s="117"/>
    </row>
    <row r="217" ht="12.75" customHeight="1">
      <c r="D217" s="116"/>
      <c r="E217" s="116"/>
      <c r="F217" s="116"/>
      <c r="J217" s="117"/>
      <c r="K217" s="117"/>
      <c r="L217" s="117"/>
    </row>
    <row r="218" ht="12.75" customHeight="1">
      <c r="D218" s="116"/>
      <c r="E218" s="116"/>
      <c r="F218" s="116"/>
      <c r="J218" s="117"/>
      <c r="K218" s="117"/>
      <c r="L218" s="117"/>
    </row>
    <row r="219" ht="12.75" customHeight="1">
      <c r="D219" s="116"/>
      <c r="E219" s="116"/>
      <c r="F219" s="116"/>
      <c r="J219" s="117"/>
      <c r="K219" s="117"/>
      <c r="L219" s="117"/>
    </row>
    <row r="220" ht="12.75" customHeight="1">
      <c r="D220" s="116"/>
      <c r="E220" s="116"/>
      <c r="F220" s="116"/>
      <c r="J220" s="117"/>
      <c r="K220" s="117"/>
      <c r="L220" s="117"/>
    </row>
    <row r="221" ht="12.75" customHeight="1">
      <c r="D221" s="116"/>
      <c r="E221" s="116"/>
      <c r="F221" s="116"/>
      <c r="J221" s="117"/>
      <c r="K221" s="117"/>
      <c r="L221" s="117"/>
    </row>
    <row r="222" ht="12.75" customHeight="1">
      <c r="D222" s="116"/>
      <c r="E222" s="116"/>
      <c r="F222" s="116"/>
      <c r="J222" s="117"/>
      <c r="K222" s="117"/>
      <c r="L222" s="117"/>
    </row>
    <row r="223" ht="12.75" customHeight="1">
      <c r="D223" s="116"/>
      <c r="E223" s="116"/>
      <c r="F223" s="116"/>
      <c r="J223" s="117"/>
      <c r="K223" s="117"/>
      <c r="L223" s="117"/>
    </row>
    <row r="224" ht="12.75" customHeight="1">
      <c r="D224" s="116"/>
      <c r="E224" s="116"/>
      <c r="F224" s="116"/>
      <c r="J224" s="117"/>
      <c r="K224" s="117"/>
      <c r="L224" s="117"/>
    </row>
    <row r="225" ht="12.75" customHeight="1">
      <c r="D225" s="116"/>
      <c r="E225" s="116"/>
      <c r="F225" s="116"/>
      <c r="J225" s="117"/>
      <c r="K225" s="117"/>
      <c r="L225" s="117"/>
    </row>
    <row r="226" ht="12.75" customHeight="1">
      <c r="D226" s="116"/>
      <c r="E226" s="116"/>
      <c r="F226" s="116"/>
      <c r="J226" s="117"/>
      <c r="K226" s="117"/>
      <c r="L226" s="117"/>
    </row>
    <row r="227" ht="12.75" customHeight="1">
      <c r="D227" s="116"/>
      <c r="E227" s="116"/>
      <c r="F227" s="116"/>
      <c r="J227" s="117"/>
      <c r="K227" s="117"/>
      <c r="L227" s="117"/>
    </row>
    <row r="228" ht="12.75" customHeight="1">
      <c r="D228" s="116"/>
      <c r="E228" s="116"/>
      <c r="F228" s="116"/>
      <c r="J228" s="117"/>
      <c r="K228" s="117"/>
      <c r="L228" s="117"/>
    </row>
    <row r="229" ht="12.75" customHeight="1">
      <c r="D229" s="116"/>
      <c r="E229" s="116"/>
      <c r="F229" s="116"/>
      <c r="J229" s="117"/>
      <c r="K229" s="117"/>
      <c r="L229" s="117"/>
    </row>
    <row r="230" ht="12.75" customHeight="1">
      <c r="D230" s="116"/>
      <c r="E230" s="116"/>
      <c r="F230" s="116"/>
      <c r="J230" s="117"/>
      <c r="K230" s="117"/>
      <c r="L230" s="117"/>
    </row>
    <row r="231" ht="12.75" customHeight="1">
      <c r="D231" s="116"/>
      <c r="E231" s="116"/>
      <c r="F231" s="116"/>
      <c r="J231" s="117"/>
      <c r="K231" s="117"/>
      <c r="L231" s="117"/>
    </row>
    <row r="232" ht="12.75" customHeight="1">
      <c r="D232" s="116"/>
      <c r="E232" s="116"/>
      <c r="F232" s="116"/>
      <c r="J232" s="117"/>
      <c r="K232" s="117"/>
      <c r="L232" s="117"/>
    </row>
    <row r="233" ht="12.75" customHeight="1">
      <c r="D233" s="116"/>
      <c r="E233" s="116"/>
      <c r="F233" s="116"/>
      <c r="J233" s="117"/>
      <c r="K233" s="117"/>
      <c r="L233" s="117"/>
    </row>
    <row r="234" ht="12.75" customHeight="1">
      <c r="D234" s="116"/>
      <c r="E234" s="116"/>
      <c r="F234" s="116"/>
      <c r="J234" s="117"/>
      <c r="K234" s="117"/>
      <c r="L234" s="117"/>
    </row>
    <row r="235" ht="12.75" customHeight="1">
      <c r="D235" s="116"/>
      <c r="E235" s="116"/>
      <c r="F235" s="116"/>
      <c r="J235" s="117"/>
      <c r="K235" s="117"/>
      <c r="L235" s="117"/>
    </row>
    <row r="236" ht="12.75" customHeight="1">
      <c r="D236" s="116"/>
      <c r="E236" s="116"/>
      <c r="F236" s="116"/>
      <c r="J236" s="117"/>
      <c r="K236" s="117"/>
      <c r="L236" s="117"/>
    </row>
    <row r="237" ht="12.75" customHeight="1">
      <c r="D237" s="116"/>
      <c r="E237" s="116"/>
      <c r="F237" s="116"/>
      <c r="J237" s="117"/>
      <c r="K237" s="117"/>
      <c r="L237" s="117"/>
    </row>
    <row r="238" ht="12.75" customHeight="1">
      <c r="D238" s="116"/>
      <c r="E238" s="116"/>
      <c r="F238" s="116"/>
      <c r="J238" s="117"/>
      <c r="K238" s="117"/>
      <c r="L238" s="117"/>
    </row>
    <row r="239" ht="12.75" customHeight="1">
      <c r="D239" s="116"/>
      <c r="E239" s="116"/>
      <c r="F239" s="116"/>
      <c r="J239" s="117"/>
      <c r="K239" s="117"/>
      <c r="L239" s="117"/>
    </row>
    <row r="240" ht="12.75" customHeight="1">
      <c r="D240" s="116"/>
      <c r="E240" s="116"/>
      <c r="F240" s="116"/>
      <c r="J240" s="117"/>
      <c r="K240" s="117"/>
      <c r="L240" s="117"/>
    </row>
    <row r="241" ht="12.75" customHeight="1">
      <c r="D241" s="116"/>
      <c r="E241" s="116"/>
      <c r="F241" s="116"/>
      <c r="J241" s="117"/>
      <c r="K241" s="117"/>
      <c r="L241" s="117"/>
    </row>
    <row r="242" ht="12.75" customHeight="1">
      <c r="D242" s="116"/>
      <c r="E242" s="116"/>
      <c r="F242" s="116"/>
      <c r="J242" s="117"/>
      <c r="K242" s="117"/>
      <c r="L242" s="117"/>
    </row>
    <row r="243" ht="12.75" customHeight="1">
      <c r="D243" s="116"/>
      <c r="E243" s="116"/>
      <c r="F243" s="116"/>
      <c r="J243" s="117"/>
      <c r="K243" s="117"/>
      <c r="L243" s="117"/>
    </row>
    <row r="244" ht="12.75" customHeight="1">
      <c r="D244" s="116"/>
      <c r="E244" s="116"/>
      <c r="F244" s="116"/>
      <c r="J244" s="117"/>
      <c r="K244" s="117"/>
      <c r="L244" s="117"/>
    </row>
    <row r="245" ht="12.75" customHeight="1">
      <c r="D245" s="116"/>
      <c r="E245" s="116"/>
      <c r="F245" s="116"/>
      <c r="J245" s="117"/>
      <c r="K245" s="117"/>
      <c r="L245" s="117"/>
    </row>
    <row r="246" ht="12.75" customHeight="1">
      <c r="D246" s="116"/>
      <c r="E246" s="116"/>
      <c r="F246" s="116"/>
      <c r="J246" s="117"/>
      <c r="K246" s="117"/>
      <c r="L246" s="117"/>
    </row>
    <row r="247" ht="12.75" customHeight="1">
      <c r="D247" s="116"/>
      <c r="E247" s="116"/>
      <c r="F247" s="116"/>
      <c r="J247" s="117"/>
      <c r="K247" s="117"/>
      <c r="L247" s="117"/>
    </row>
    <row r="248" ht="12.75" customHeight="1">
      <c r="D248" s="116"/>
      <c r="E248" s="116"/>
      <c r="F248" s="116"/>
      <c r="J248" s="117"/>
      <c r="K248" s="117"/>
      <c r="L248" s="117"/>
    </row>
    <row r="249" ht="12.75" customHeight="1">
      <c r="D249" s="116"/>
      <c r="E249" s="116"/>
      <c r="F249" s="116"/>
      <c r="J249" s="117"/>
      <c r="K249" s="117"/>
      <c r="L249" s="117"/>
    </row>
    <row r="250" ht="12.75" customHeight="1">
      <c r="D250" s="116"/>
      <c r="E250" s="116"/>
      <c r="F250" s="116"/>
      <c r="J250" s="117"/>
      <c r="K250" s="117"/>
      <c r="L250" s="117"/>
    </row>
    <row r="251" ht="12.75" customHeight="1">
      <c r="D251" s="116"/>
      <c r="E251" s="116"/>
      <c r="F251" s="116"/>
      <c r="J251" s="117"/>
      <c r="K251" s="117"/>
      <c r="L251" s="117"/>
    </row>
    <row r="252" ht="12.75" customHeight="1">
      <c r="D252" s="116"/>
      <c r="E252" s="116"/>
      <c r="F252" s="116"/>
      <c r="J252" s="117"/>
      <c r="K252" s="117"/>
      <c r="L252" s="117"/>
    </row>
    <row r="253" ht="12.75" customHeight="1">
      <c r="D253" s="116"/>
      <c r="E253" s="116"/>
      <c r="F253" s="116"/>
      <c r="J253" s="117"/>
      <c r="K253" s="117"/>
      <c r="L253" s="117"/>
    </row>
    <row r="254" ht="12.75" customHeight="1">
      <c r="D254" s="116"/>
      <c r="E254" s="116"/>
      <c r="F254" s="116"/>
      <c r="J254" s="117"/>
      <c r="K254" s="117"/>
      <c r="L254" s="117"/>
    </row>
    <row r="255" ht="12.75" customHeight="1">
      <c r="D255" s="116"/>
      <c r="E255" s="116"/>
      <c r="F255" s="116"/>
      <c r="J255" s="117"/>
      <c r="K255" s="117"/>
      <c r="L255" s="117"/>
    </row>
    <row r="256" ht="12.75" customHeight="1">
      <c r="D256" s="116"/>
      <c r="E256" s="116"/>
      <c r="F256" s="116"/>
      <c r="J256" s="117"/>
      <c r="K256" s="117"/>
      <c r="L256" s="117"/>
    </row>
    <row r="257" ht="12.75" customHeight="1">
      <c r="D257" s="116"/>
      <c r="E257" s="116"/>
      <c r="F257" s="116"/>
      <c r="J257" s="117"/>
      <c r="K257" s="117"/>
      <c r="L257" s="117"/>
    </row>
    <row r="258" ht="12.75" customHeight="1">
      <c r="D258" s="116"/>
      <c r="E258" s="116"/>
      <c r="F258" s="116"/>
      <c r="J258" s="117"/>
      <c r="K258" s="117"/>
      <c r="L258" s="117"/>
    </row>
    <row r="259" ht="12.75" customHeight="1">
      <c r="D259" s="116"/>
      <c r="E259" s="116"/>
      <c r="F259" s="116"/>
      <c r="J259" s="117"/>
      <c r="K259" s="117"/>
      <c r="L259" s="117"/>
    </row>
    <row r="260" ht="12.75" customHeight="1">
      <c r="D260" s="116"/>
      <c r="E260" s="116"/>
      <c r="F260" s="116"/>
      <c r="J260" s="117"/>
      <c r="K260" s="117"/>
      <c r="L260" s="117"/>
    </row>
    <row r="261" ht="12.75" customHeight="1">
      <c r="D261" s="116"/>
      <c r="E261" s="116"/>
      <c r="F261" s="116"/>
      <c r="J261" s="117"/>
      <c r="K261" s="117"/>
      <c r="L261" s="117"/>
    </row>
    <row r="262" ht="12.75" customHeight="1">
      <c r="D262" s="116"/>
      <c r="E262" s="116"/>
      <c r="F262" s="116"/>
      <c r="J262" s="117"/>
      <c r="K262" s="117"/>
      <c r="L262" s="117"/>
    </row>
    <row r="263" ht="12.75" customHeight="1">
      <c r="D263" s="116"/>
      <c r="E263" s="116"/>
      <c r="F263" s="116"/>
      <c r="J263" s="117"/>
      <c r="K263" s="117"/>
      <c r="L263" s="117"/>
    </row>
    <row r="264" ht="12.75" customHeight="1">
      <c r="D264" s="116"/>
      <c r="E264" s="116"/>
      <c r="F264" s="116"/>
      <c r="J264" s="117"/>
      <c r="K264" s="117"/>
      <c r="L264" s="117"/>
    </row>
    <row r="265" ht="12.75" customHeight="1">
      <c r="D265" s="116"/>
      <c r="E265" s="116"/>
      <c r="F265" s="116"/>
      <c r="J265" s="117"/>
      <c r="K265" s="117"/>
      <c r="L265" s="117"/>
    </row>
    <row r="266" ht="12.75" customHeight="1">
      <c r="D266" s="116"/>
      <c r="E266" s="116"/>
      <c r="F266" s="116"/>
      <c r="J266" s="117"/>
      <c r="K266" s="117"/>
      <c r="L266" s="117"/>
    </row>
    <row r="267" ht="12.75" customHeight="1">
      <c r="D267" s="116"/>
      <c r="E267" s="116"/>
      <c r="F267" s="116"/>
      <c r="J267" s="117"/>
      <c r="K267" s="117"/>
      <c r="L267" s="117"/>
    </row>
    <row r="268" ht="12.75" customHeight="1">
      <c r="D268" s="116"/>
      <c r="E268" s="116"/>
      <c r="F268" s="116"/>
      <c r="J268" s="117"/>
      <c r="K268" s="117"/>
      <c r="L268" s="117"/>
    </row>
    <row r="269" ht="12.75" customHeight="1">
      <c r="D269" s="116"/>
      <c r="E269" s="116"/>
      <c r="F269" s="116"/>
      <c r="J269" s="117"/>
      <c r="K269" s="117"/>
      <c r="L269" s="117"/>
    </row>
    <row r="270" ht="12.75" customHeight="1">
      <c r="D270" s="116"/>
      <c r="E270" s="116"/>
      <c r="F270" s="116"/>
      <c r="J270" s="117"/>
      <c r="K270" s="117"/>
      <c r="L270" s="117"/>
    </row>
    <row r="271" ht="12.75" customHeight="1">
      <c r="D271" s="116"/>
      <c r="E271" s="116"/>
      <c r="F271" s="116"/>
      <c r="J271" s="117"/>
      <c r="K271" s="117"/>
      <c r="L271" s="117"/>
    </row>
    <row r="272" ht="12.75" customHeight="1">
      <c r="D272" s="116"/>
      <c r="E272" s="116"/>
      <c r="F272" s="116"/>
      <c r="J272" s="117"/>
      <c r="K272" s="117"/>
      <c r="L272" s="117"/>
    </row>
    <row r="273" ht="12.75" customHeight="1">
      <c r="D273" s="116"/>
      <c r="E273" s="116"/>
      <c r="F273" s="116"/>
      <c r="J273" s="117"/>
      <c r="K273" s="117"/>
      <c r="L273" s="117"/>
    </row>
    <row r="274" ht="12.75" customHeight="1">
      <c r="D274" s="116"/>
      <c r="E274" s="116"/>
      <c r="F274" s="116"/>
      <c r="J274" s="117"/>
      <c r="K274" s="117"/>
      <c r="L274" s="117"/>
    </row>
    <row r="275" ht="12.75" customHeight="1">
      <c r="D275" s="116"/>
      <c r="E275" s="116"/>
      <c r="F275" s="116"/>
      <c r="J275" s="117"/>
      <c r="K275" s="117"/>
      <c r="L275" s="117"/>
    </row>
    <row r="276" ht="12.75" customHeight="1">
      <c r="D276" s="116"/>
      <c r="E276" s="116"/>
      <c r="F276" s="116"/>
      <c r="J276" s="117"/>
      <c r="K276" s="117"/>
      <c r="L276" s="117"/>
    </row>
    <row r="277" ht="12.75" customHeight="1">
      <c r="D277" s="116"/>
      <c r="E277" s="116"/>
      <c r="F277" s="116"/>
      <c r="J277" s="117"/>
      <c r="K277" s="117"/>
      <c r="L277" s="117"/>
    </row>
    <row r="278" ht="12.75" customHeight="1">
      <c r="D278" s="116"/>
      <c r="E278" s="116"/>
      <c r="F278" s="116"/>
      <c r="J278" s="117"/>
      <c r="K278" s="117"/>
      <c r="L278" s="117"/>
    </row>
    <row r="279" ht="12.75" customHeight="1">
      <c r="D279" s="116"/>
      <c r="E279" s="116"/>
      <c r="F279" s="116"/>
      <c r="J279" s="117"/>
      <c r="K279" s="117"/>
      <c r="L279" s="117"/>
    </row>
    <row r="280" ht="12.75" customHeight="1">
      <c r="D280" s="116"/>
      <c r="E280" s="116"/>
      <c r="F280" s="116"/>
      <c r="J280" s="117"/>
      <c r="K280" s="117"/>
      <c r="L280" s="117"/>
    </row>
    <row r="281" ht="12.75" customHeight="1">
      <c r="D281" s="116"/>
      <c r="E281" s="116"/>
      <c r="F281" s="116"/>
      <c r="J281" s="117"/>
      <c r="K281" s="117"/>
      <c r="L281" s="117"/>
    </row>
    <row r="282" ht="12.75" customHeight="1">
      <c r="D282" s="116"/>
      <c r="E282" s="116"/>
      <c r="F282" s="116"/>
      <c r="J282" s="117"/>
      <c r="K282" s="117"/>
      <c r="L282" s="117"/>
    </row>
    <row r="283" ht="12.75" customHeight="1">
      <c r="D283" s="116"/>
      <c r="E283" s="116"/>
      <c r="F283" s="116"/>
      <c r="J283" s="117"/>
      <c r="K283" s="117"/>
      <c r="L283" s="117"/>
    </row>
    <row r="284" ht="12.75" customHeight="1">
      <c r="D284" s="116"/>
      <c r="E284" s="116"/>
      <c r="F284" s="116"/>
      <c r="J284" s="117"/>
      <c r="K284" s="117"/>
      <c r="L284" s="117"/>
    </row>
    <row r="285" ht="12.75" customHeight="1">
      <c r="D285" s="116"/>
      <c r="E285" s="116"/>
      <c r="F285" s="116"/>
      <c r="J285" s="117"/>
      <c r="K285" s="117"/>
      <c r="L285" s="117"/>
    </row>
    <row r="286" ht="12.75" customHeight="1">
      <c r="D286" s="116"/>
      <c r="E286" s="116"/>
      <c r="F286" s="116"/>
      <c r="J286" s="117"/>
      <c r="K286" s="117"/>
      <c r="L286" s="117"/>
    </row>
    <row r="287" ht="12.75" customHeight="1">
      <c r="D287" s="116"/>
      <c r="E287" s="116"/>
      <c r="F287" s="116"/>
      <c r="J287" s="117"/>
      <c r="K287" s="117"/>
      <c r="L287" s="117"/>
    </row>
    <row r="288" ht="12.75" customHeight="1">
      <c r="D288" s="116"/>
      <c r="E288" s="116"/>
      <c r="F288" s="116"/>
      <c r="J288" s="117"/>
      <c r="K288" s="117"/>
      <c r="L288" s="117"/>
    </row>
    <row r="289" ht="12.75" customHeight="1">
      <c r="D289" s="116"/>
      <c r="E289" s="116"/>
      <c r="F289" s="116"/>
      <c r="J289" s="117"/>
      <c r="K289" s="117"/>
      <c r="L289" s="117"/>
    </row>
    <row r="290" ht="12.75" customHeight="1">
      <c r="D290" s="116"/>
      <c r="E290" s="116"/>
      <c r="F290" s="116"/>
      <c r="J290" s="117"/>
      <c r="K290" s="117"/>
      <c r="L290" s="117"/>
    </row>
    <row r="291" ht="12.75" customHeight="1">
      <c r="D291" s="116"/>
      <c r="E291" s="116"/>
      <c r="F291" s="116"/>
      <c r="J291" s="117"/>
      <c r="K291" s="117"/>
      <c r="L291" s="117"/>
    </row>
    <row r="292" ht="12.75" customHeight="1">
      <c r="D292" s="116"/>
      <c r="E292" s="116"/>
      <c r="F292" s="116"/>
      <c r="J292" s="117"/>
      <c r="K292" s="117"/>
      <c r="L292" s="117"/>
    </row>
    <row r="293" ht="12.75" customHeight="1">
      <c r="D293" s="116"/>
      <c r="E293" s="116"/>
      <c r="F293" s="116"/>
      <c r="J293" s="117"/>
      <c r="K293" s="117"/>
      <c r="L293" s="117"/>
    </row>
    <row r="294" ht="12.75" customHeight="1">
      <c r="D294" s="116"/>
      <c r="E294" s="116"/>
      <c r="F294" s="116"/>
      <c r="J294" s="117"/>
      <c r="K294" s="117"/>
      <c r="L294" s="117"/>
    </row>
    <row r="295" ht="12.75" customHeight="1">
      <c r="D295" s="116"/>
      <c r="E295" s="116"/>
      <c r="F295" s="116"/>
      <c r="J295" s="117"/>
      <c r="K295" s="117"/>
      <c r="L295" s="117"/>
    </row>
    <row r="296" ht="12.75" customHeight="1">
      <c r="D296" s="116"/>
      <c r="E296" s="116"/>
      <c r="F296" s="116"/>
      <c r="J296" s="117"/>
      <c r="K296" s="117"/>
      <c r="L296" s="117"/>
    </row>
    <row r="297" ht="12.75" customHeight="1">
      <c r="D297" s="116"/>
      <c r="E297" s="116"/>
      <c r="F297" s="116"/>
      <c r="J297" s="117"/>
      <c r="K297" s="117"/>
      <c r="L297" s="117"/>
    </row>
    <row r="298" ht="12.75" customHeight="1">
      <c r="D298" s="116"/>
      <c r="E298" s="116"/>
      <c r="F298" s="116"/>
      <c r="J298" s="117"/>
      <c r="K298" s="117"/>
      <c r="L298" s="117"/>
    </row>
    <row r="299" ht="12.75" customHeight="1">
      <c r="D299" s="116"/>
      <c r="E299" s="116"/>
      <c r="F299" s="116"/>
      <c r="J299" s="117"/>
      <c r="K299" s="117"/>
      <c r="L299" s="117"/>
    </row>
    <row r="300" ht="12.75" customHeight="1">
      <c r="D300" s="116"/>
      <c r="E300" s="116"/>
      <c r="F300" s="116"/>
      <c r="J300" s="117"/>
      <c r="K300" s="117"/>
      <c r="L300" s="117"/>
    </row>
    <row r="301" ht="12.75" customHeight="1">
      <c r="D301" s="116"/>
      <c r="E301" s="116"/>
      <c r="F301" s="116"/>
      <c r="J301" s="117"/>
      <c r="K301" s="117"/>
      <c r="L301" s="117"/>
    </row>
    <row r="302" ht="12.75" customHeight="1">
      <c r="D302" s="116"/>
      <c r="E302" s="116"/>
      <c r="F302" s="116"/>
      <c r="J302" s="117"/>
      <c r="K302" s="117"/>
      <c r="L302" s="117"/>
    </row>
    <row r="303" ht="12.75" customHeight="1">
      <c r="D303" s="116"/>
      <c r="E303" s="116"/>
      <c r="F303" s="116"/>
      <c r="J303" s="117"/>
      <c r="K303" s="117"/>
      <c r="L303" s="117"/>
    </row>
    <row r="304" ht="12.75" customHeight="1">
      <c r="D304" s="116"/>
      <c r="E304" s="116"/>
      <c r="F304" s="116"/>
      <c r="J304" s="117"/>
      <c r="K304" s="117"/>
      <c r="L304" s="117"/>
    </row>
    <row r="305" ht="12.75" customHeight="1">
      <c r="D305" s="116"/>
      <c r="E305" s="116"/>
      <c r="F305" s="116"/>
      <c r="J305" s="117"/>
      <c r="K305" s="117"/>
      <c r="L305" s="117"/>
    </row>
    <row r="306" ht="12.75" customHeight="1">
      <c r="D306" s="116"/>
      <c r="E306" s="116"/>
      <c r="F306" s="116"/>
      <c r="J306" s="117"/>
      <c r="K306" s="117"/>
      <c r="L306" s="117"/>
    </row>
    <row r="307" ht="12.75" customHeight="1">
      <c r="D307" s="116"/>
      <c r="E307" s="116"/>
      <c r="F307" s="116"/>
      <c r="J307" s="117"/>
      <c r="K307" s="117"/>
      <c r="L307" s="117"/>
    </row>
    <row r="308" ht="12.75" customHeight="1">
      <c r="D308" s="116"/>
      <c r="E308" s="116"/>
      <c r="F308" s="116"/>
      <c r="J308" s="117"/>
      <c r="K308" s="117"/>
      <c r="L308" s="117"/>
    </row>
    <row r="309" ht="12.75" customHeight="1">
      <c r="D309" s="116"/>
      <c r="E309" s="116"/>
      <c r="F309" s="116"/>
      <c r="J309" s="117"/>
      <c r="K309" s="117"/>
      <c r="L309" s="117"/>
    </row>
    <row r="310" ht="12.75" customHeight="1">
      <c r="D310" s="116"/>
      <c r="E310" s="116"/>
      <c r="F310" s="116"/>
      <c r="J310" s="117"/>
      <c r="K310" s="117"/>
      <c r="L310" s="117"/>
    </row>
    <row r="311" ht="12.75" customHeight="1">
      <c r="D311" s="116"/>
      <c r="E311" s="116"/>
      <c r="F311" s="116"/>
      <c r="J311" s="117"/>
      <c r="K311" s="117"/>
      <c r="L311" s="117"/>
    </row>
    <row r="312" ht="12.75" customHeight="1">
      <c r="D312" s="116"/>
      <c r="E312" s="116"/>
      <c r="F312" s="116"/>
      <c r="J312" s="117"/>
      <c r="K312" s="117"/>
      <c r="L312" s="117"/>
    </row>
    <row r="313" ht="12.75" customHeight="1">
      <c r="D313" s="116"/>
      <c r="E313" s="116"/>
      <c r="F313" s="116"/>
      <c r="J313" s="117"/>
      <c r="K313" s="117"/>
      <c r="L313" s="117"/>
    </row>
    <row r="314" ht="12.75" customHeight="1">
      <c r="D314" s="116"/>
      <c r="E314" s="116"/>
      <c r="F314" s="116"/>
      <c r="J314" s="117"/>
      <c r="K314" s="117"/>
      <c r="L314" s="117"/>
    </row>
    <row r="315" ht="12.75" customHeight="1">
      <c r="D315" s="116"/>
      <c r="E315" s="116"/>
      <c r="F315" s="116"/>
      <c r="J315" s="117"/>
      <c r="K315" s="117"/>
      <c r="L315" s="117"/>
    </row>
    <row r="316" ht="12.75" customHeight="1">
      <c r="D316" s="116"/>
      <c r="E316" s="116"/>
      <c r="F316" s="116"/>
      <c r="J316" s="117"/>
      <c r="K316" s="117"/>
      <c r="L316" s="117"/>
    </row>
    <row r="317" ht="12.75" customHeight="1">
      <c r="D317" s="116"/>
      <c r="E317" s="116"/>
      <c r="F317" s="116"/>
      <c r="J317" s="117"/>
      <c r="K317" s="117"/>
      <c r="L317" s="117"/>
    </row>
    <row r="318" ht="12.75" customHeight="1">
      <c r="D318" s="116"/>
      <c r="E318" s="116"/>
      <c r="F318" s="116"/>
      <c r="J318" s="117"/>
      <c r="K318" s="117"/>
      <c r="L318" s="117"/>
    </row>
    <row r="319" ht="12.75" customHeight="1">
      <c r="D319" s="116"/>
      <c r="E319" s="116"/>
      <c r="F319" s="116"/>
      <c r="J319" s="117"/>
      <c r="K319" s="117"/>
      <c r="L319" s="117"/>
    </row>
    <row r="320" ht="12.75" customHeight="1">
      <c r="D320" s="116"/>
      <c r="E320" s="116"/>
      <c r="F320" s="116"/>
      <c r="J320" s="117"/>
      <c r="K320" s="117"/>
      <c r="L320" s="117"/>
    </row>
    <row r="321" ht="12.75" customHeight="1">
      <c r="D321" s="116"/>
      <c r="E321" s="116"/>
      <c r="F321" s="116"/>
      <c r="J321" s="117"/>
      <c r="K321" s="117"/>
      <c r="L321" s="117"/>
    </row>
    <row r="322" ht="12.75" customHeight="1">
      <c r="D322" s="116"/>
      <c r="E322" s="116"/>
      <c r="F322" s="116"/>
      <c r="J322" s="117"/>
      <c r="K322" s="117"/>
      <c r="L322" s="117"/>
    </row>
    <row r="323" ht="12.75" customHeight="1">
      <c r="D323" s="116"/>
      <c r="E323" s="116"/>
      <c r="F323" s="116"/>
      <c r="J323" s="117"/>
      <c r="K323" s="117"/>
      <c r="L323" s="117"/>
    </row>
    <row r="324" ht="12.75" customHeight="1">
      <c r="D324" s="116"/>
      <c r="E324" s="116"/>
      <c r="F324" s="116"/>
      <c r="J324" s="117"/>
      <c r="K324" s="117"/>
      <c r="L324" s="117"/>
    </row>
    <row r="325" ht="12.75" customHeight="1">
      <c r="D325" s="116"/>
      <c r="E325" s="116"/>
      <c r="F325" s="116"/>
      <c r="J325" s="117"/>
      <c r="K325" s="117"/>
      <c r="L325" s="117"/>
    </row>
    <row r="326" ht="12.75" customHeight="1">
      <c r="D326" s="116"/>
      <c r="E326" s="116"/>
      <c r="F326" s="116"/>
      <c r="J326" s="117"/>
      <c r="K326" s="117"/>
      <c r="L326" s="117"/>
    </row>
    <row r="327" ht="12.75" customHeight="1">
      <c r="D327" s="116"/>
      <c r="E327" s="116"/>
      <c r="F327" s="116"/>
      <c r="J327" s="117"/>
      <c r="K327" s="117"/>
      <c r="L327" s="117"/>
    </row>
    <row r="328" ht="12.75" customHeight="1">
      <c r="D328" s="116"/>
      <c r="E328" s="116"/>
      <c r="F328" s="116"/>
      <c r="J328" s="117"/>
      <c r="K328" s="117"/>
      <c r="L328" s="117"/>
    </row>
    <row r="329" ht="12.75" customHeight="1">
      <c r="D329" s="116"/>
      <c r="E329" s="116"/>
      <c r="F329" s="116"/>
      <c r="J329" s="117"/>
      <c r="K329" s="117"/>
      <c r="L329" s="117"/>
    </row>
    <row r="330" ht="12.75" customHeight="1">
      <c r="D330" s="116"/>
      <c r="E330" s="116"/>
      <c r="F330" s="116"/>
      <c r="J330" s="117"/>
      <c r="K330" s="117"/>
      <c r="L330" s="117"/>
    </row>
    <row r="331" ht="12.75" customHeight="1">
      <c r="D331" s="116"/>
      <c r="E331" s="116"/>
      <c r="F331" s="116"/>
      <c r="J331" s="117"/>
      <c r="K331" s="117"/>
      <c r="L331" s="117"/>
    </row>
    <row r="332" ht="12.75" customHeight="1">
      <c r="D332" s="116"/>
      <c r="E332" s="116"/>
      <c r="F332" s="116"/>
      <c r="J332" s="117"/>
      <c r="K332" s="117"/>
      <c r="L332" s="117"/>
    </row>
    <row r="333" ht="12.75" customHeight="1">
      <c r="D333" s="116"/>
      <c r="E333" s="116"/>
      <c r="F333" s="116"/>
      <c r="J333" s="117"/>
      <c r="K333" s="117"/>
      <c r="L333" s="117"/>
    </row>
    <row r="334" ht="12.75" customHeight="1">
      <c r="D334" s="116"/>
      <c r="E334" s="116"/>
      <c r="F334" s="116"/>
      <c r="J334" s="117"/>
      <c r="K334" s="117"/>
      <c r="L334" s="117"/>
    </row>
    <row r="335" ht="12.75" customHeight="1">
      <c r="D335" s="116"/>
      <c r="E335" s="116"/>
      <c r="F335" s="116"/>
      <c r="J335" s="117"/>
      <c r="K335" s="117"/>
      <c r="L335" s="117"/>
    </row>
    <row r="336" ht="12.75" customHeight="1">
      <c r="D336" s="116"/>
      <c r="E336" s="116"/>
      <c r="F336" s="116"/>
      <c r="J336" s="117"/>
      <c r="K336" s="117"/>
      <c r="L336" s="117"/>
    </row>
    <row r="337" ht="12.75" customHeight="1">
      <c r="D337" s="116"/>
      <c r="E337" s="116"/>
      <c r="F337" s="116"/>
      <c r="J337" s="117"/>
      <c r="K337" s="117"/>
      <c r="L337" s="117"/>
    </row>
    <row r="338" ht="12.75" customHeight="1">
      <c r="D338" s="116"/>
      <c r="E338" s="116"/>
      <c r="F338" s="116"/>
      <c r="J338" s="117"/>
      <c r="K338" s="117"/>
      <c r="L338" s="117"/>
    </row>
    <row r="339" ht="12.75" customHeight="1">
      <c r="D339" s="116"/>
      <c r="E339" s="116"/>
      <c r="F339" s="116"/>
      <c r="J339" s="117"/>
      <c r="K339" s="117"/>
      <c r="L339" s="117"/>
    </row>
    <row r="340" ht="12.75" customHeight="1">
      <c r="D340" s="116"/>
      <c r="E340" s="116"/>
      <c r="F340" s="116"/>
      <c r="J340" s="117"/>
      <c r="K340" s="117"/>
      <c r="L340" s="117"/>
    </row>
    <row r="341" ht="12.75" customHeight="1">
      <c r="D341" s="116"/>
      <c r="E341" s="116"/>
      <c r="F341" s="116"/>
      <c r="J341" s="117"/>
      <c r="K341" s="117"/>
      <c r="L341" s="117"/>
    </row>
    <row r="342" ht="12.75" customHeight="1">
      <c r="D342" s="116"/>
      <c r="E342" s="116"/>
      <c r="F342" s="116"/>
      <c r="J342" s="117"/>
      <c r="K342" s="117"/>
      <c r="L342" s="117"/>
    </row>
    <row r="343" ht="12.75" customHeight="1">
      <c r="D343" s="116"/>
      <c r="E343" s="116"/>
      <c r="F343" s="116"/>
      <c r="J343" s="117"/>
      <c r="K343" s="117"/>
      <c r="L343" s="117"/>
    </row>
    <row r="344" ht="12.75" customHeight="1">
      <c r="D344" s="116"/>
      <c r="E344" s="116"/>
      <c r="F344" s="116"/>
      <c r="J344" s="117"/>
      <c r="K344" s="117"/>
      <c r="L344" s="117"/>
    </row>
    <row r="345" ht="12.75" customHeight="1">
      <c r="D345" s="116"/>
      <c r="E345" s="116"/>
      <c r="F345" s="116"/>
      <c r="J345" s="117"/>
      <c r="K345" s="117"/>
      <c r="L345" s="117"/>
    </row>
    <row r="346" ht="12.75" customHeight="1">
      <c r="D346" s="116"/>
      <c r="E346" s="116"/>
      <c r="F346" s="116"/>
      <c r="J346" s="117"/>
      <c r="K346" s="117"/>
      <c r="L346" s="117"/>
    </row>
    <row r="347" ht="12.75" customHeight="1">
      <c r="D347" s="116"/>
      <c r="E347" s="116"/>
      <c r="F347" s="116"/>
      <c r="J347" s="117"/>
      <c r="K347" s="117"/>
      <c r="L347" s="117"/>
    </row>
    <row r="348" ht="12.75" customHeight="1">
      <c r="D348" s="116"/>
      <c r="E348" s="116"/>
      <c r="F348" s="116"/>
      <c r="J348" s="117"/>
      <c r="K348" s="117"/>
      <c r="L348" s="117"/>
    </row>
    <row r="349" ht="12.75" customHeight="1">
      <c r="D349" s="116"/>
      <c r="E349" s="116"/>
      <c r="F349" s="116"/>
      <c r="J349" s="117"/>
      <c r="K349" s="117"/>
      <c r="L349" s="117"/>
    </row>
    <row r="350" ht="12.75" customHeight="1">
      <c r="D350" s="116"/>
      <c r="E350" s="116"/>
      <c r="F350" s="116"/>
      <c r="J350" s="117"/>
      <c r="K350" s="117"/>
      <c r="L350" s="117"/>
    </row>
    <row r="351" ht="12.75" customHeight="1">
      <c r="D351" s="116"/>
      <c r="E351" s="116"/>
      <c r="F351" s="116"/>
      <c r="J351" s="117"/>
      <c r="K351" s="117"/>
      <c r="L351" s="117"/>
    </row>
    <row r="352" ht="12.75" customHeight="1">
      <c r="D352" s="116"/>
      <c r="E352" s="116"/>
      <c r="F352" s="116"/>
      <c r="J352" s="117"/>
      <c r="K352" s="117"/>
      <c r="L352" s="117"/>
    </row>
    <row r="353" ht="12.75" customHeight="1">
      <c r="D353" s="116"/>
      <c r="E353" s="116"/>
      <c r="F353" s="116"/>
      <c r="J353" s="117"/>
      <c r="K353" s="117"/>
      <c r="L353" s="117"/>
    </row>
    <row r="354" ht="12.75" customHeight="1">
      <c r="D354" s="116"/>
      <c r="E354" s="116"/>
      <c r="F354" s="116"/>
      <c r="J354" s="117"/>
      <c r="K354" s="117"/>
      <c r="L354" s="117"/>
    </row>
    <row r="355" ht="12.75" customHeight="1">
      <c r="D355" s="116"/>
      <c r="E355" s="116"/>
      <c r="F355" s="116"/>
      <c r="J355" s="117"/>
      <c r="K355" s="117"/>
      <c r="L355" s="117"/>
    </row>
    <row r="356" ht="12.75" customHeight="1">
      <c r="D356" s="116"/>
      <c r="E356" s="116"/>
      <c r="F356" s="116"/>
      <c r="J356" s="117"/>
      <c r="K356" s="117"/>
      <c r="L356" s="117"/>
    </row>
    <row r="357" ht="12.75" customHeight="1">
      <c r="D357" s="116"/>
      <c r="E357" s="116"/>
      <c r="F357" s="116"/>
      <c r="J357" s="117"/>
      <c r="K357" s="117"/>
      <c r="L357" s="117"/>
    </row>
    <row r="358" ht="12.75" customHeight="1">
      <c r="D358" s="116"/>
      <c r="E358" s="116"/>
      <c r="F358" s="116"/>
      <c r="J358" s="117"/>
      <c r="K358" s="117"/>
      <c r="L358" s="117"/>
    </row>
    <row r="359" ht="12.75" customHeight="1">
      <c r="D359" s="116"/>
      <c r="E359" s="116"/>
      <c r="F359" s="116"/>
      <c r="J359" s="117"/>
      <c r="K359" s="117"/>
      <c r="L359" s="117"/>
    </row>
    <row r="360" ht="12.75" customHeight="1">
      <c r="D360" s="116"/>
      <c r="E360" s="116"/>
      <c r="F360" s="116"/>
      <c r="J360" s="117"/>
      <c r="K360" s="117"/>
      <c r="L360" s="117"/>
    </row>
    <row r="361" ht="12.75" customHeight="1">
      <c r="D361" s="116"/>
      <c r="E361" s="116"/>
      <c r="F361" s="116"/>
      <c r="J361" s="117"/>
      <c r="K361" s="117"/>
      <c r="L361" s="117"/>
    </row>
    <row r="362" ht="12.75" customHeight="1">
      <c r="D362" s="116"/>
      <c r="E362" s="116"/>
      <c r="F362" s="116"/>
      <c r="J362" s="117"/>
      <c r="K362" s="117"/>
      <c r="L362" s="117"/>
    </row>
    <row r="363" ht="12.75" customHeight="1">
      <c r="D363" s="116"/>
      <c r="E363" s="116"/>
      <c r="F363" s="116"/>
      <c r="J363" s="117"/>
      <c r="K363" s="117"/>
      <c r="L363" s="117"/>
    </row>
    <row r="364" ht="12.75" customHeight="1">
      <c r="D364" s="116"/>
      <c r="E364" s="116"/>
      <c r="F364" s="116"/>
      <c r="J364" s="117"/>
      <c r="K364" s="117"/>
      <c r="L364" s="117"/>
    </row>
    <row r="365" ht="12.75" customHeight="1">
      <c r="D365" s="116"/>
      <c r="E365" s="116"/>
      <c r="F365" s="116"/>
      <c r="J365" s="117"/>
      <c r="K365" s="117"/>
      <c r="L365" s="117"/>
    </row>
    <row r="366" ht="12.75" customHeight="1">
      <c r="D366" s="116"/>
      <c r="E366" s="116"/>
      <c r="F366" s="116"/>
      <c r="J366" s="117"/>
      <c r="K366" s="117"/>
      <c r="L366" s="117"/>
    </row>
    <row r="367" ht="12.75" customHeight="1">
      <c r="D367" s="116"/>
      <c r="E367" s="116"/>
      <c r="F367" s="116"/>
      <c r="J367" s="117"/>
      <c r="K367" s="117"/>
      <c r="L367" s="117"/>
    </row>
    <row r="368" ht="12.75" customHeight="1">
      <c r="D368" s="116"/>
      <c r="E368" s="116"/>
      <c r="F368" s="116"/>
      <c r="J368" s="117"/>
      <c r="K368" s="117"/>
      <c r="L368" s="117"/>
    </row>
    <row r="369" ht="12.75" customHeight="1">
      <c r="D369" s="116"/>
      <c r="E369" s="116"/>
      <c r="F369" s="116"/>
      <c r="J369" s="117"/>
      <c r="K369" s="117"/>
      <c r="L369" s="117"/>
    </row>
    <row r="370" ht="12.75" customHeight="1">
      <c r="D370" s="116"/>
      <c r="E370" s="116"/>
      <c r="F370" s="116"/>
      <c r="J370" s="117"/>
      <c r="K370" s="117"/>
      <c r="L370" s="117"/>
    </row>
    <row r="371" ht="12.75" customHeight="1">
      <c r="D371" s="116"/>
      <c r="E371" s="116"/>
      <c r="F371" s="116"/>
      <c r="J371" s="117"/>
      <c r="K371" s="117"/>
      <c r="L371" s="117"/>
    </row>
    <row r="372" ht="12.75" customHeight="1">
      <c r="D372" s="116"/>
      <c r="E372" s="116"/>
      <c r="F372" s="116"/>
      <c r="J372" s="117"/>
      <c r="K372" s="117"/>
      <c r="L372" s="117"/>
    </row>
    <row r="373" ht="12.75" customHeight="1">
      <c r="D373" s="116"/>
      <c r="E373" s="116"/>
      <c r="F373" s="116"/>
      <c r="J373" s="117"/>
      <c r="K373" s="117"/>
      <c r="L373" s="117"/>
    </row>
    <row r="374" ht="12.75" customHeight="1">
      <c r="D374" s="116"/>
      <c r="E374" s="116"/>
      <c r="F374" s="116"/>
      <c r="J374" s="117"/>
      <c r="K374" s="117"/>
      <c r="L374" s="117"/>
    </row>
    <row r="375" ht="12.75" customHeight="1">
      <c r="D375" s="116"/>
      <c r="E375" s="116"/>
      <c r="F375" s="116"/>
      <c r="J375" s="117"/>
      <c r="K375" s="117"/>
      <c r="L375" s="117"/>
    </row>
    <row r="376" ht="12.75" customHeight="1">
      <c r="D376" s="116"/>
      <c r="E376" s="116"/>
      <c r="F376" s="116"/>
      <c r="J376" s="117"/>
      <c r="K376" s="117"/>
      <c r="L376" s="117"/>
    </row>
    <row r="377" ht="12.75" customHeight="1">
      <c r="D377" s="116"/>
      <c r="E377" s="116"/>
      <c r="F377" s="116"/>
      <c r="J377" s="117"/>
      <c r="K377" s="117"/>
      <c r="L377" s="117"/>
    </row>
    <row r="378" ht="12.75" customHeight="1">
      <c r="D378" s="116"/>
      <c r="E378" s="116"/>
      <c r="F378" s="116"/>
      <c r="J378" s="117"/>
      <c r="K378" s="117"/>
      <c r="L378" s="117"/>
    </row>
    <row r="379" ht="12.75" customHeight="1">
      <c r="D379" s="116"/>
      <c r="E379" s="116"/>
      <c r="F379" s="116"/>
      <c r="J379" s="117"/>
      <c r="K379" s="117"/>
      <c r="L379" s="117"/>
    </row>
    <row r="380" ht="12.75" customHeight="1">
      <c r="D380" s="116"/>
      <c r="E380" s="116"/>
      <c r="F380" s="116"/>
      <c r="J380" s="117"/>
      <c r="K380" s="117"/>
      <c r="L380" s="117"/>
    </row>
    <row r="381" ht="12.75" customHeight="1">
      <c r="D381" s="116"/>
      <c r="E381" s="116"/>
      <c r="F381" s="116"/>
      <c r="J381" s="117"/>
      <c r="K381" s="117"/>
      <c r="L381" s="117"/>
    </row>
    <row r="382" ht="12.75" customHeight="1">
      <c r="D382" s="116"/>
      <c r="E382" s="116"/>
      <c r="F382" s="116"/>
      <c r="J382" s="117"/>
      <c r="K382" s="117"/>
      <c r="L382" s="117"/>
    </row>
    <row r="383" ht="12.75" customHeight="1">
      <c r="D383" s="116"/>
      <c r="E383" s="116"/>
      <c r="F383" s="116"/>
      <c r="J383" s="117"/>
      <c r="K383" s="117"/>
      <c r="L383" s="117"/>
    </row>
    <row r="384" ht="12.75" customHeight="1">
      <c r="D384" s="116"/>
      <c r="E384" s="116"/>
      <c r="F384" s="116"/>
      <c r="J384" s="117"/>
      <c r="K384" s="117"/>
      <c r="L384" s="117"/>
    </row>
    <row r="385" ht="12.75" customHeight="1">
      <c r="D385" s="116"/>
      <c r="E385" s="116"/>
      <c r="F385" s="116"/>
      <c r="J385" s="117"/>
      <c r="K385" s="117"/>
      <c r="L385" s="117"/>
    </row>
    <row r="386" ht="12.75" customHeight="1">
      <c r="D386" s="116"/>
      <c r="E386" s="116"/>
      <c r="F386" s="116"/>
      <c r="J386" s="117"/>
      <c r="K386" s="117"/>
      <c r="L386" s="117"/>
    </row>
    <row r="387" ht="12.75" customHeight="1">
      <c r="D387" s="116"/>
      <c r="E387" s="116"/>
      <c r="F387" s="116"/>
      <c r="J387" s="117"/>
      <c r="K387" s="117"/>
      <c r="L387" s="117"/>
    </row>
    <row r="388" ht="12.75" customHeight="1">
      <c r="D388" s="116"/>
      <c r="E388" s="116"/>
      <c r="F388" s="116"/>
      <c r="J388" s="117"/>
      <c r="K388" s="117"/>
      <c r="L388" s="117"/>
    </row>
    <row r="389" ht="12.75" customHeight="1">
      <c r="D389" s="116"/>
      <c r="E389" s="116"/>
      <c r="F389" s="116"/>
      <c r="J389" s="117"/>
      <c r="K389" s="117"/>
      <c r="L389" s="117"/>
    </row>
    <row r="390" ht="12.75" customHeight="1">
      <c r="D390" s="116"/>
      <c r="E390" s="116"/>
      <c r="F390" s="116"/>
      <c r="J390" s="117"/>
      <c r="K390" s="117"/>
      <c r="L390" s="117"/>
    </row>
    <row r="391" ht="12.75" customHeight="1">
      <c r="D391" s="116"/>
      <c r="E391" s="116"/>
      <c r="F391" s="116"/>
      <c r="J391" s="117"/>
      <c r="K391" s="117"/>
      <c r="L391" s="117"/>
    </row>
    <row r="392" ht="12.75" customHeight="1">
      <c r="D392" s="116"/>
      <c r="E392" s="116"/>
      <c r="F392" s="116"/>
      <c r="J392" s="117"/>
      <c r="K392" s="117"/>
      <c r="L392" s="117"/>
    </row>
    <row r="393" ht="12.75" customHeight="1">
      <c r="D393" s="116"/>
      <c r="E393" s="116"/>
      <c r="F393" s="116"/>
      <c r="J393" s="117"/>
      <c r="K393" s="117"/>
      <c r="L393" s="117"/>
    </row>
    <row r="394" ht="12.75" customHeight="1">
      <c r="D394" s="116"/>
      <c r="E394" s="116"/>
      <c r="F394" s="116"/>
      <c r="J394" s="117"/>
      <c r="K394" s="117"/>
      <c r="L394" s="117"/>
    </row>
    <row r="395" ht="12.75" customHeight="1">
      <c r="D395" s="116"/>
      <c r="E395" s="116"/>
      <c r="F395" s="116"/>
      <c r="J395" s="117"/>
      <c r="K395" s="117"/>
      <c r="L395" s="117"/>
    </row>
    <row r="396" ht="12.75" customHeight="1">
      <c r="D396" s="116"/>
      <c r="E396" s="116"/>
      <c r="F396" s="116"/>
      <c r="J396" s="117"/>
      <c r="K396" s="117"/>
      <c r="L396" s="117"/>
    </row>
    <row r="397" ht="12.75" customHeight="1">
      <c r="D397" s="116"/>
      <c r="E397" s="116"/>
      <c r="F397" s="116"/>
      <c r="J397" s="117"/>
      <c r="K397" s="117"/>
      <c r="L397" s="117"/>
    </row>
    <row r="398" ht="12.75" customHeight="1">
      <c r="D398" s="116"/>
      <c r="E398" s="116"/>
      <c r="F398" s="116"/>
      <c r="J398" s="117"/>
      <c r="K398" s="117"/>
      <c r="L398" s="117"/>
    </row>
    <row r="399" ht="12.75" customHeight="1">
      <c r="D399" s="116"/>
      <c r="E399" s="116"/>
      <c r="F399" s="116"/>
      <c r="J399" s="117"/>
      <c r="K399" s="117"/>
      <c r="L399" s="117"/>
    </row>
    <row r="400" ht="12.75" customHeight="1">
      <c r="D400" s="116"/>
      <c r="E400" s="116"/>
      <c r="F400" s="116"/>
      <c r="J400" s="117"/>
      <c r="K400" s="117"/>
      <c r="L400" s="117"/>
    </row>
    <row r="401" ht="12.75" customHeight="1">
      <c r="D401" s="116"/>
      <c r="E401" s="116"/>
      <c r="F401" s="116"/>
      <c r="J401" s="117"/>
      <c r="K401" s="117"/>
      <c r="L401" s="117"/>
    </row>
    <row r="402" ht="12.75" customHeight="1">
      <c r="D402" s="116"/>
      <c r="E402" s="116"/>
      <c r="F402" s="116"/>
      <c r="J402" s="117"/>
      <c r="K402" s="117"/>
      <c r="L402" s="117"/>
    </row>
    <row r="403" ht="12.75" customHeight="1">
      <c r="D403" s="116"/>
      <c r="E403" s="116"/>
      <c r="F403" s="116"/>
      <c r="J403" s="117"/>
      <c r="K403" s="117"/>
      <c r="L403" s="117"/>
    </row>
    <row r="404" ht="12.75" customHeight="1">
      <c r="D404" s="116"/>
      <c r="E404" s="116"/>
      <c r="F404" s="116"/>
      <c r="J404" s="117"/>
      <c r="K404" s="117"/>
      <c r="L404" s="117"/>
    </row>
    <row r="405" ht="12.75" customHeight="1">
      <c r="D405" s="116"/>
      <c r="E405" s="116"/>
      <c r="F405" s="116"/>
      <c r="J405" s="117"/>
      <c r="K405" s="117"/>
      <c r="L405" s="117"/>
    </row>
    <row r="406" ht="12.75" customHeight="1">
      <c r="D406" s="116"/>
      <c r="E406" s="116"/>
      <c r="F406" s="116"/>
      <c r="J406" s="117"/>
      <c r="K406" s="117"/>
      <c r="L406" s="117"/>
    </row>
    <row r="407" ht="12.75" customHeight="1">
      <c r="D407" s="116"/>
      <c r="E407" s="116"/>
      <c r="F407" s="116"/>
      <c r="J407" s="117"/>
      <c r="K407" s="117"/>
      <c r="L407" s="117"/>
    </row>
    <row r="408" ht="12.75" customHeight="1">
      <c r="D408" s="116"/>
      <c r="E408" s="116"/>
      <c r="F408" s="116"/>
      <c r="J408" s="117"/>
      <c r="K408" s="117"/>
      <c r="L408" s="117"/>
    </row>
    <row r="409" ht="12.75" customHeight="1">
      <c r="D409" s="116"/>
      <c r="E409" s="116"/>
      <c r="F409" s="116"/>
      <c r="J409" s="117"/>
      <c r="K409" s="117"/>
      <c r="L409" s="117"/>
    </row>
    <row r="410" ht="12.75" customHeight="1">
      <c r="D410" s="116"/>
      <c r="E410" s="116"/>
      <c r="F410" s="116"/>
      <c r="J410" s="117"/>
      <c r="K410" s="117"/>
      <c r="L410" s="117"/>
    </row>
    <row r="411" ht="12.75" customHeight="1">
      <c r="D411" s="116"/>
      <c r="E411" s="116"/>
      <c r="F411" s="116"/>
      <c r="J411" s="117"/>
      <c r="K411" s="117"/>
      <c r="L411" s="117"/>
    </row>
    <row r="412" ht="12.75" customHeight="1">
      <c r="D412" s="116"/>
      <c r="E412" s="116"/>
      <c r="F412" s="116"/>
      <c r="J412" s="117"/>
      <c r="K412" s="117"/>
      <c r="L412" s="117"/>
    </row>
    <row r="413" ht="12.75" customHeight="1">
      <c r="D413" s="116"/>
      <c r="E413" s="116"/>
      <c r="F413" s="116"/>
      <c r="J413" s="117"/>
      <c r="K413" s="117"/>
      <c r="L413" s="117"/>
    </row>
    <row r="414" ht="12.75" customHeight="1">
      <c r="D414" s="116"/>
      <c r="E414" s="116"/>
      <c r="F414" s="116"/>
      <c r="J414" s="117"/>
      <c r="K414" s="117"/>
      <c r="L414" s="117"/>
    </row>
    <row r="415" ht="12.75" customHeight="1">
      <c r="D415" s="116"/>
      <c r="E415" s="116"/>
      <c r="F415" s="116"/>
      <c r="J415" s="117"/>
      <c r="K415" s="117"/>
      <c r="L415" s="117"/>
    </row>
    <row r="416" ht="12.75" customHeight="1">
      <c r="D416" s="116"/>
      <c r="E416" s="116"/>
      <c r="F416" s="116"/>
      <c r="J416" s="117"/>
      <c r="K416" s="117"/>
      <c r="L416" s="117"/>
    </row>
    <row r="417" ht="12.75" customHeight="1">
      <c r="D417" s="116"/>
      <c r="E417" s="116"/>
      <c r="F417" s="116"/>
      <c r="J417" s="117"/>
      <c r="K417" s="117"/>
      <c r="L417" s="117"/>
    </row>
    <row r="418" ht="12.75" customHeight="1">
      <c r="D418" s="116"/>
      <c r="E418" s="116"/>
      <c r="F418" s="116"/>
      <c r="J418" s="117"/>
      <c r="K418" s="117"/>
      <c r="L418" s="117"/>
    </row>
    <row r="419" ht="12.75" customHeight="1">
      <c r="D419" s="116"/>
      <c r="E419" s="116"/>
      <c r="F419" s="116"/>
      <c r="J419" s="117"/>
      <c r="K419" s="117"/>
      <c r="L419" s="117"/>
    </row>
    <row r="420" ht="12.75" customHeight="1">
      <c r="D420" s="116"/>
      <c r="E420" s="116"/>
      <c r="F420" s="116"/>
      <c r="J420" s="117"/>
      <c r="K420" s="117"/>
      <c r="L420" s="117"/>
    </row>
    <row r="421" ht="12.75" customHeight="1">
      <c r="D421" s="116"/>
      <c r="E421" s="116"/>
      <c r="F421" s="116"/>
      <c r="J421" s="117"/>
      <c r="K421" s="117"/>
      <c r="L421" s="117"/>
    </row>
    <row r="422" ht="12.75" customHeight="1">
      <c r="D422" s="116"/>
      <c r="E422" s="116"/>
      <c r="F422" s="116"/>
      <c r="J422" s="117"/>
      <c r="K422" s="117"/>
      <c r="L422" s="117"/>
    </row>
    <row r="423" ht="12.75" customHeight="1">
      <c r="D423" s="116"/>
      <c r="E423" s="116"/>
      <c r="F423" s="116"/>
      <c r="J423" s="117"/>
      <c r="K423" s="117"/>
      <c r="L423" s="117"/>
    </row>
    <row r="424" ht="12.75" customHeight="1">
      <c r="D424" s="116"/>
      <c r="E424" s="116"/>
      <c r="F424" s="116"/>
      <c r="J424" s="117"/>
      <c r="K424" s="117"/>
      <c r="L424" s="117"/>
    </row>
    <row r="425" ht="12.75" customHeight="1">
      <c r="D425" s="116"/>
      <c r="E425" s="116"/>
      <c r="F425" s="116"/>
      <c r="J425" s="117"/>
      <c r="K425" s="117"/>
      <c r="L425" s="117"/>
    </row>
    <row r="426" ht="12.75" customHeight="1">
      <c r="D426" s="116"/>
      <c r="E426" s="116"/>
      <c r="F426" s="116"/>
      <c r="J426" s="117"/>
      <c r="K426" s="117"/>
      <c r="L426" s="117"/>
    </row>
    <row r="427" ht="12.75" customHeight="1">
      <c r="D427" s="116"/>
      <c r="E427" s="116"/>
      <c r="F427" s="116"/>
      <c r="J427" s="117"/>
      <c r="K427" s="117"/>
      <c r="L427" s="117"/>
    </row>
    <row r="428" ht="12.75" customHeight="1">
      <c r="D428" s="116"/>
      <c r="E428" s="116"/>
      <c r="F428" s="116"/>
      <c r="J428" s="117"/>
      <c r="K428" s="117"/>
      <c r="L428" s="117"/>
    </row>
    <row r="429" ht="12.75" customHeight="1">
      <c r="D429" s="116"/>
      <c r="E429" s="116"/>
      <c r="F429" s="116"/>
      <c r="J429" s="117"/>
      <c r="K429" s="117"/>
      <c r="L429" s="117"/>
    </row>
    <row r="430" ht="12.75" customHeight="1">
      <c r="D430" s="116"/>
      <c r="E430" s="116"/>
      <c r="F430" s="116"/>
      <c r="J430" s="117"/>
      <c r="K430" s="117"/>
      <c r="L430" s="117"/>
    </row>
    <row r="431" ht="12.75" customHeight="1">
      <c r="D431" s="116"/>
      <c r="E431" s="116"/>
      <c r="F431" s="116"/>
      <c r="J431" s="117"/>
      <c r="K431" s="117"/>
      <c r="L431" s="117"/>
    </row>
    <row r="432" ht="12.75" customHeight="1">
      <c r="D432" s="116"/>
      <c r="E432" s="116"/>
      <c r="F432" s="116"/>
      <c r="J432" s="117"/>
      <c r="K432" s="117"/>
      <c r="L432" s="117"/>
    </row>
    <row r="433" ht="12.75" customHeight="1">
      <c r="D433" s="116"/>
      <c r="E433" s="116"/>
      <c r="F433" s="116"/>
      <c r="J433" s="117"/>
      <c r="K433" s="117"/>
      <c r="L433" s="117"/>
    </row>
    <row r="434" ht="12.75" customHeight="1">
      <c r="D434" s="116"/>
      <c r="E434" s="116"/>
      <c r="F434" s="116"/>
      <c r="J434" s="117"/>
      <c r="K434" s="117"/>
      <c r="L434" s="117"/>
    </row>
    <row r="435" ht="12.75" customHeight="1">
      <c r="D435" s="116"/>
      <c r="E435" s="116"/>
      <c r="F435" s="116"/>
      <c r="J435" s="117"/>
      <c r="K435" s="117"/>
      <c r="L435" s="117"/>
    </row>
    <row r="436" ht="12.75" customHeight="1">
      <c r="D436" s="116"/>
      <c r="E436" s="116"/>
      <c r="F436" s="116"/>
      <c r="J436" s="117"/>
      <c r="K436" s="117"/>
      <c r="L436" s="117"/>
    </row>
    <row r="437" ht="12.75" customHeight="1">
      <c r="D437" s="116"/>
      <c r="E437" s="116"/>
      <c r="F437" s="116"/>
      <c r="J437" s="117"/>
      <c r="K437" s="117"/>
      <c r="L437" s="117"/>
    </row>
    <row r="438" ht="12.75" customHeight="1">
      <c r="D438" s="116"/>
      <c r="E438" s="116"/>
      <c r="F438" s="116"/>
      <c r="J438" s="117"/>
      <c r="K438" s="117"/>
      <c r="L438" s="117"/>
    </row>
    <row r="439" ht="12.75" customHeight="1">
      <c r="D439" s="116"/>
      <c r="E439" s="116"/>
      <c r="F439" s="116"/>
      <c r="J439" s="117"/>
      <c r="K439" s="117"/>
      <c r="L439" s="117"/>
    </row>
    <row r="440" ht="12.75" customHeight="1">
      <c r="D440" s="116"/>
      <c r="E440" s="116"/>
      <c r="F440" s="116"/>
      <c r="J440" s="117"/>
      <c r="K440" s="117"/>
      <c r="L440" s="117"/>
    </row>
    <row r="441" ht="12.75" customHeight="1">
      <c r="D441" s="116"/>
      <c r="E441" s="116"/>
      <c r="F441" s="116"/>
      <c r="J441" s="117"/>
      <c r="K441" s="117"/>
      <c r="L441" s="117"/>
    </row>
    <row r="442" ht="12.75" customHeight="1">
      <c r="D442" s="116"/>
      <c r="E442" s="116"/>
      <c r="F442" s="116"/>
      <c r="J442" s="117"/>
      <c r="K442" s="117"/>
      <c r="L442" s="117"/>
    </row>
    <row r="443" ht="12.75" customHeight="1">
      <c r="D443" s="116"/>
      <c r="E443" s="116"/>
      <c r="F443" s="116"/>
      <c r="J443" s="117"/>
      <c r="K443" s="117"/>
      <c r="L443" s="117"/>
    </row>
    <row r="444" ht="12.75" customHeight="1">
      <c r="D444" s="116"/>
      <c r="E444" s="116"/>
      <c r="F444" s="116"/>
      <c r="J444" s="117"/>
      <c r="K444" s="117"/>
      <c r="L444" s="117"/>
    </row>
    <row r="445" ht="12.75" customHeight="1">
      <c r="D445" s="116"/>
      <c r="E445" s="116"/>
      <c r="F445" s="116"/>
      <c r="J445" s="117"/>
      <c r="K445" s="117"/>
      <c r="L445" s="117"/>
    </row>
    <row r="446" ht="12.75" customHeight="1">
      <c r="D446" s="116"/>
      <c r="E446" s="116"/>
      <c r="F446" s="116"/>
      <c r="J446" s="117"/>
      <c r="K446" s="117"/>
      <c r="L446" s="117"/>
    </row>
    <row r="447" ht="12.75" customHeight="1">
      <c r="D447" s="116"/>
      <c r="E447" s="116"/>
      <c r="F447" s="116"/>
      <c r="J447" s="117"/>
      <c r="K447" s="117"/>
      <c r="L447" s="117"/>
    </row>
    <row r="448" ht="12.75" customHeight="1">
      <c r="D448" s="116"/>
      <c r="E448" s="116"/>
      <c r="F448" s="116"/>
      <c r="J448" s="117"/>
      <c r="K448" s="117"/>
      <c r="L448" s="117"/>
    </row>
    <row r="449" ht="12.75" customHeight="1">
      <c r="D449" s="116"/>
      <c r="E449" s="116"/>
      <c r="F449" s="116"/>
      <c r="J449" s="117"/>
      <c r="K449" s="117"/>
      <c r="L449" s="117"/>
    </row>
    <row r="450" ht="12.75" customHeight="1">
      <c r="D450" s="116"/>
      <c r="E450" s="116"/>
      <c r="F450" s="116"/>
      <c r="J450" s="117"/>
      <c r="K450" s="117"/>
      <c r="L450" s="117"/>
    </row>
    <row r="451" ht="12.75" customHeight="1">
      <c r="D451" s="116"/>
      <c r="E451" s="116"/>
      <c r="F451" s="116"/>
      <c r="J451" s="117"/>
      <c r="K451" s="117"/>
      <c r="L451" s="117"/>
    </row>
    <row r="452" ht="12.75" customHeight="1">
      <c r="D452" s="116"/>
      <c r="E452" s="116"/>
      <c r="F452" s="116"/>
      <c r="J452" s="117"/>
      <c r="K452" s="117"/>
      <c r="L452" s="117"/>
    </row>
    <row r="453" ht="12.75" customHeight="1">
      <c r="D453" s="116"/>
      <c r="E453" s="116"/>
      <c r="F453" s="116"/>
      <c r="J453" s="117"/>
      <c r="K453" s="117"/>
      <c r="L453" s="117"/>
    </row>
    <row r="454" ht="12.75" customHeight="1">
      <c r="D454" s="116"/>
      <c r="E454" s="116"/>
      <c r="F454" s="116"/>
      <c r="J454" s="117"/>
      <c r="K454" s="117"/>
      <c r="L454" s="117"/>
    </row>
    <row r="455" ht="12.75" customHeight="1">
      <c r="D455" s="116"/>
      <c r="E455" s="116"/>
      <c r="F455" s="116"/>
      <c r="J455" s="117"/>
      <c r="K455" s="117"/>
      <c r="L455" s="117"/>
    </row>
    <row r="456" ht="12.75" customHeight="1">
      <c r="D456" s="116"/>
      <c r="E456" s="116"/>
      <c r="F456" s="116"/>
      <c r="J456" s="117"/>
      <c r="K456" s="117"/>
      <c r="L456" s="117"/>
    </row>
    <row r="457" ht="12.75" customHeight="1">
      <c r="D457" s="116"/>
      <c r="E457" s="116"/>
      <c r="F457" s="116"/>
      <c r="J457" s="117"/>
      <c r="K457" s="117"/>
      <c r="L457" s="117"/>
    </row>
    <row r="458" ht="12.75" customHeight="1">
      <c r="D458" s="116"/>
      <c r="E458" s="116"/>
      <c r="F458" s="116"/>
      <c r="J458" s="117"/>
      <c r="K458" s="117"/>
      <c r="L458" s="117"/>
    </row>
    <row r="459" ht="12.75" customHeight="1">
      <c r="D459" s="116"/>
      <c r="E459" s="116"/>
      <c r="F459" s="116"/>
      <c r="J459" s="117"/>
      <c r="K459" s="117"/>
      <c r="L459" s="117"/>
    </row>
    <row r="460" ht="12.75" customHeight="1">
      <c r="D460" s="116"/>
      <c r="E460" s="116"/>
      <c r="F460" s="116"/>
      <c r="J460" s="117"/>
      <c r="K460" s="117"/>
      <c r="L460" s="117"/>
    </row>
    <row r="461" ht="12.75" customHeight="1">
      <c r="D461" s="116"/>
      <c r="E461" s="116"/>
      <c r="F461" s="116"/>
      <c r="J461" s="117"/>
      <c r="K461" s="117"/>
      <c r="L461" s="117"/>
    </row>
    <row r="462" ht="12.75" customHeight="1">
      <c r="D462" s="116"/>
      <c r="E462" s="116"/>
      <c r="F462" s="116"/>
      <c r="J462" s="117"/>
      <c r="K462" s="117"/>
      <c r="L462" s="117"/>
    </row>
    <row r="463" ht="12.75" customHeight="1">
      <c r="D463" s="116"/>
      <c r="E463" s="116"/>
      <c r="F463" s="116"/>
      <c r="J463" s="117"/>
      <c r="K463" s="117"/>
      <c r="L463" s="117"/>
    </row>
    <row r="464" ht="12.75" customHeight="1">
      <c r="D464" s="116"/>
      <c r="E464" s="116"/>
      <c r="F464" s="116"/>
      <c r="J464" s="117"/>
      <c r="K464" s="117"/>
      <c r="L464" s="117"/>
    </row>
    <row r="465" ht="12.75" customHeight="1">
      <c r="D465" s="116"/>
      <c r="E465" s="116"/>
      <c r="F465" s="116"/>
      <c r="J465" s="117"/>
      <c r="K465" s="117"/>
      <c r="L465" s="117"/>
    </row>
    <row r="466" ht="12.75" customHeight="1">
      <c r="D466" s="116"/>
      <c r="E466" s="116"/>
      <c r="F466" s="116"/>
      <c r="J466" s="117"/>
      <c r="K466" s="117"/>
      <c r="L466" s="117"/>
    </row>
    <row r="467" ht="12.75" customHeight="1">
      <c r="D467" s="116"/>
      <c r="E467" s="116"/>
      <c r="F467" s="116"/>
      <c r="J467" s="117"/>
      <c r="K467" s="117"/>
      <c r="L467" s="117"/>
    </row>
    <row r="468" ht="12.75" customHeight="1">
      <c r="D468" s="116"/>
      <c r="E468" s="116"/>
      <c r="F468" s="116"/>
      <c r="J468" s="117"/>
      <c r="K468" s="117"/>
      <c r="L468" s="117"/>
    </row>
    <row r="469" ht="12.75" customHeight="1">
      <c r="D469" s="116"/>
      <c r="E469" s="116"/>
      <c r="F469" s="116"/>
      <c r="J469" s="117"/>
      <c r="K469" s="117"/>
      <c r="L469" s="117"/>
    </row>
    <row r="470" ht="12.75" customHeight="1">
      <c r="D470" s="116"/>
      <c r="E470" s="116"/>
      <c r="F470" s="116"/>
      <c r="J470" s="117"/>
      <c r="K470" s="117"/>
      <c r="L470" s="117"/>
    </row>
    <row r="471" ht="12.75" customHeight="1">
      <c r="D471" s="116"/>
      <c r="E471" s="116"/>
      <c r="F471" s="116"/>
      <c r="J471" s="117"/>
      <c r="K471" s="117"/>
      <c r="L471" s="117"/>
    </row>
    <row r="472" ht="12.75" customHeight="1">
      <c r="D472" s="116"/>
      <c r="E472" s="116"/>
      <c r="F472" s="116"/>
      <c r="J472" s="117"/>
      <c r="K472" s="117"/>
      <c r="L472" s="117"/>
    </row>
    <row r="473" ht="12.75" customHeight="1">
      <c r="D473" s="116"/>
      <c r="E473" s="116"/>
      <c r="F473" s="116"/>
      <c r="J473" s="117"/>
      <c r="K473" s="117"/>
      <c r="L473" s="117"/>
    </row>
    <row r="474" ht="12.75" customHeight="1">
      <c r="D474" s="116"/>
      <c r="E474" s="116"/>
      <c r="F474" s="116"/>
      <c r="J474" s="117"/>
      <c r="K474" s="117"/>
      <c r="L474" s="117"/>
    </row>
    <row r="475" ht="12.75" customHeight="1">
      <c r="D475" s="116"/>
      <c r="E475" s="116"/>
      <c r="F475" s="116"/>
      <c r="J475" s="117"/>
      <c r="K475" s="117"/>
      <c r="L475" s="117"/>
    </row>
    <row r="476" ht="12.75" customHeight="1">
      <c r="D476" s="116"/>
      <c r="E476" s="116"/>
      <c r="F476" s="116"/>
      <c r="J476" s="117"/>
      <c r="K476" s="117"/>
      <c r="L476" s="117"/>
    </row>
    <row r="477" ht="12.75" customHeight="1">
      <c r="D477" s="116"/>
      <c r="E477" s="116"/>
      <c r="F477" s="116"/>
      <c r="J477" s="117"/>
      <c r="K477" s="117"/>
      <c r="L477" s="117"/>
    </row>
    <row r="478" ht="12.75" customHeight="1">
      <c r="D478" s="116"/>
      <c r="E478" s="116"/>
      <c r="F478" s="116"/>
      <c r="J478" s="117"/>
      <c r="K478" s="117"/>
      <c r="L478" s="117"/>
    </row>
    <row r="479" ht="12.75" customHeight="1">
      <c r="D479" s="116"/>
      <c r="E479" s="116"/>
      <c r="F479" s="116"/>
      <c r="J479" s="117"/>
      <c r="K479" s="117"/>
      <c r="L479" s="117"/>
    </row>
    <row r="480" ht="12.75" customHeight="1">
      <c r="D480" s="116"/>
      <c r="E480" s="116"/>
      <c r="F480" s="116"/>
      <c r="J480" s="117"/>
      <c r="K480" s="117"/>
      <c r="L480" s="117"/>
    </row>
    <row r="481" ht="12.75" customHeight="1">
      <c r="D481" s="116"/>
      <c r="E481" s="116"/>
      <c r="F481" s="116"/>
      <c r="J481" s="117"/>
      <c r="K481" s="117"/>
      <c r="L481" s="117"/>
    </row>
    <row r="482" ht="12.75" customHeight="1">
      <c r="D482" s="116"/>
      <c r="E482" s="116"/>
      <c r="F482" s="116"/>
      <c r="J482" s="117"/>
      <c r="K482" s="117"/>
      <c r="L482" s="117"/>
    </row>
    <row r="483" ht="12.75" customHeight="1">
      <c r="D483" s="116"/>
      <c r="E483" s="116"/>
      <c r="F483" s="116"/>
      <c r="J483" s="117"/>
      <c r="K483" s="117"/>
      <c r="L483" s="117"/>
    </row>
    <row r="484" ht="12.75" customHeight="1">
      <c r="D484" s="116"/>
      <c r="E484" s="116"/>
      <c r="F484" s="116"/>
      <c r="J484" s="117"/>
      <c r="K484" s="117"/>
      <c r="L484" s="117"/>
    </row>
    <row r="485" ht="12.75" customHeight="1">
      <c r="D485" s="116"/>
      <c r="E485" s="116"/>
      <c r="F485" s="116"/>
      <c r="J485" s="117"/>
      <c r="K485" s="117"/>
      <c r="L485" s="117"/>
    </row>
    <row r="486" ht="12.75" customHeight="1">
      <c r="D486" s="116"/>
      <c r="E486" s="116"/>
      <c r="F486" s="116"/>
      <c r="J486" s="117"/>
      <c r="K486" s="117"/>
      <c r="L486" s="117"/>
    </row>
    <row r="487" ht="12.75" customHeight="1">
      <c r="D487" s="116"/>
      <c r="E487" s="116"/>
      <c r="F487" s="116"/>
      <c r="J487" s="117"/>
      <c r="K487" s="117"/>
      <c r="L487" s="117"/>
    </row>
    <row r="488" ht="12.75" customHeight="1">
      <c r="D488" s="116"/>
      <c r="E488" s="116"/>
      <c r="F488" s="116"/>
      <c r="J488" s="117"/>
      <c r="K488" s="117"/>
      <c r="L488" s="117"/>
    </row>
    <row r="489" ht="12.75" customHeight="1">
      <c r="D489" s="116"/>
      <c r="E489" s="116"/>
      <c r="F489" s="116"/>
      <c r="J489" s="117"/>
      <c r="K489" s="117"/>
      <c r="L489" s="117"/>
    </row>
    <row r="490" ht="12.75" customHeight="1">
      <c r="D490" s="116"/>
      <c r="E490" s="116"/>
      <c r="F490" s="116"/>
      <c r="J490" s="117"/>
      <c r="K490" s="117"/>
      <c r="L490" s="117"/>
    </row>
    <row r="491" ht="12.75" customHeight="1">
      <c r="D491" s="116"/>
      <c r="E491" s="116"/>
      <c r="F491" s="116"/>
      <c r="J491" s="117"/>
      <c r="K491" s="117"/>
      <c r="L491" s="117"/>
    </row>
    <row r="492" ht="12.75" customHeight="1">
      <c r="D492" s="116"/>
      <c r="E492" s="116"/>
      <c r="F492" s="116"/>
      <c r="J492" s="117"/>
      <c r="K492" s="117"/>
      <c r="L492" s="117"/>
    </row>
    <row r="493" ht="12.75" customHeight="1">
      <c r="D493" s="116"/>
      <c r="E493" s="116"/>
      <c r="F493" s="116"/>
      <c r="J493" s="117"/>
      <c r="K493" s="117"/>
      <c r="L493" s="117"/>
    </row>
    <row r="494" ht="12.75" customHeight="1">
      <c r="D494" s="116"/>
      <c r="E494" s="116"/>
      <c r="F494" s="116"/>
      <c r="J494" s="117"/>
      <c r="K494" s="117"/>
      <c r="L494" s="117"/>
    </row>
    <row r="495" ht="12.75" customHeight="1">
      <c r="D495" s="116"/>
      <c r="E495" s="116"/>
      <c r="F495" s="116"/>
      <c r="J495" s="117"/>
      <c r="K495" s="117"/>
      <c r="L495" s="117"/>
    </row>
    <row r="496" ht="12.75" customHeight="1">
      <c r="D496" s="116"/>
      <c r="E496" s="116"/>
      <c r="F496" s="116"/>
      <c r="J496" s="117"/>
      <c r="K496" s="117"/>
      <c r="L496" s="117"/>
    </row>
    <row r="497" ht="12.75" customHeight="1">
      <c r="D497" s="116"/>
      <c r="E497" s="116"/>
      <c r="F497" s="116"/>
      <c r="J497" s="117"/>
      <c r="K497" s="117"/>
      <c r="L497" s="117"/>
    </row>
    <row r="498" ht="12.75" customHeight="1">
      <c r="D498" s="116"/>
      <c r="E498" s="116"/>
      <c r="F498" s="116"/>
      <c r="J498" s="117"/>
      <c r="K498" s="117"/>
      <c r="L498" s="117"/>
    </row>
    <row r="499" ht="12.75" customHeight="1">
      <c r="D499" s="116"/>
      <c r="E499" s="116"/>
      <c r="F499" s="116"/>
      <c r="J499" s="117"/>
      <c r="K499" s="117"/>
      <c r="L499" s="117"/>
    </row>
    <row r="500" ht="12.75" customHeight="1">
      <c r="D500" s="116"/>
      <c r="E500" s="116"/>
      <c r="F500" s="116"/>
      <c r="J500" s="117"/>
      <c r="K500" s="117"/>
      <c r="L500" s="117"/>
    </row>
    <row r="501" ht="12.75" customHeight="1">
      <c r="D501" s="116"/>
      <c r="E501" s="116"/>
      <c r="F501" s="116"/>
      <c r="J501" s="117"/>
      <c r="K501" s="117"/>
      <c r="L501" s="117"/>
    </row>
    <row r="502" ht="12.75" customHeight="1">
      <c r="D502" s="116"/>
      <c r="E502" s="116"/>
      <c r="F502" s="116"/>
      <c r="J502" s="117"/>
      <c r="K502" s="117"/>
      <c r="L502" s="117"/>
    </row>
    <row r="503" ht="12.75" customHeight="1">
      <c r="D503" s="116"/>
      <c r="E503" s="116"/>
      <c r="F503" s="116"/>
      <c r="J503" s="117"/>
      <c r="K503" s="117"/>
      <c r="L503" s="117"/>
    </row>
    <row r="504" ht="12.75" customHeight="1">
      <c r="D504" s="116"/>
      <c r="E504" s="116"/>
      <c r="F504" s="116"/>
      <c r="J504" s="117"/>
      <c r="K504" s="117"/>
      <c r="L504" s="117"/>
    </row>
    <row r="505" ht="12.75" customHeight="1">
      <c r="D505" s="116"/>
      <c r="E505" s="116"/>
      <c r="F505" s="116"/>
      <c r="J505" s="117"/>
      <c r="K505" s="117"/>
      <c r="L505" s="117"/>
    </row>
    <row r="506" ht="12.75" customHeight="1">
      <c r="D506" s="116"/>
      <c r="E506" s="116"/>
      <c r="F506" s="116"/>
      <c r="J506" s="117"/>
      <c r="K506" s="117"/>
      <c r="L506" s="117"/>
    </row>
    <row r="507" ht="12.75" customHeight="1">
      <c r="D507" s="116"/>
      <c r="E507" s="116"/>
      <c r="F507" s="116"/>
      <c r="J507" s="117"/>
      <c r="K507" s="117"/>
      <c r="L507" s="117"/>
    </row>
    <row r="508" ht="12.75" customHeight="1">
      <c r="D508" s="116"/>
      <c r="E508" s="116"/>
      <c r="F508" s="116"/>
      <c r="J508" s="117"/>
      <c r="K508" s="117"/>
      <c r="L508" s="117"/>
    </row>
    <row r="509" ht="12.75" customHeight="1">
      <c r="D509" s="116"/>
      <c r="E509" s="116"/>
      <c r="F509" s="116"/>
      <c r="J509" s="117"/>
      <c r="K509" s="117"/>
      <c r="L509" s="117"/>
    </row>
    <row r="510" ht="12.75" customHeight="1">
      <c r="D510" s="116"/>
      <c r="E510" s="116"/>
      <c r="F510" s="116"/>
      <c r="J510" s="117"/>
      <c r="K510" s="117"/>
      <c r="L510" s="117"/>
    </row>
    <row r="511" ht="12.75" customHeight="1">
      <c r="D511" s="116"/>
      <c r="E511" s="116"/>
      <c r="F511" s="116"/>
      <c r="J511" s="117"/>
      <c r="K511" s="117"/>
      <c r="L511" s="117"/>
    </row>
    <row r="512" ht="12.75" customHeight="1">
      <c r="D512" s="116"/>
      <c r="E512" s="116"/>
      <c r="F512" s="116"/>
      <c r="J512" s="117"/>
      <c r="K512" s="117"/>
      <c r="L512" s="117"/>
    </row>
    <row r="513" ht="12.75" customHeight="1">
      <c r="D513" s="116"/>
      <c r="E513" s="116"/>
      <c r="F513" s="116"/>
      <c r="J513" s="117"/>
      <c r="K513" s="117"/>
      <c r="L513" s="117"/>
    </row>
    <row r="514" ht="12.75" customHeight="1">
      <c r="D514" s="116"/>
      <c r="E514" s="116"/>
      <c r="F514" s="116"/>
      <c r="J514" s="117"/>
      <c r="K514" s="117"/>
      <c r="L514" s="117"/>
    </row>
    <row r="515" ht="12.75" customHeight="1">
      <c r="D515" s="116"/>
      <c r="E515" s="116"/>
      <c r="F515" s="116"/>
      <c r="J515" s="117"/>
      <c r="K515" s="117"/>
      <c r="L515" s="117"/>
    </row>
    <row r="516" ht="12.75" customHeight="1">
      <c r="D516" s="116"/>
      <c r="E516" s="116"/>
      <c r="F516" s="116"/>
      <c r="J516" s="117"/>
      <c r="K516" s="117"/>
      <c r="L516" s="117"/>
    </row>
    <row r="517" ht="12.75" customHeight="1">
      <c r="D517" s="116"/>
      <c r="E517" s="116"/>
      <c r="F517" s="116"/>
      <c r="J517" s="117"/>
      <c r="K517" s="117"/>
      <c r="L517" s="117"/>
    </row>
    <row r="518" ht="12.75" customHeight="1">
      <c r="D518" s="116"/>
      <c r="E518" s="116"/>
      <c r="F518" s="116"/>
      <c r="J518" s="117"/>
      <c r="K518" s="117"/>
      <c r="L518" s="117"/>
    </row>
    <row r="519" ht="12.75" customHeight="1">
      <c r="D519" s="116"/>
      <c r="E519" s="116"/>
      <c r="F519" s="116"/>
      <c r="J519" s="117"/>
      <c r="K519" s="117"/>
      <c r="L519" s="117"/>
    </row>
    <row r="520" ht="12.75" customHeight="1">
      <c r="D520" s="116"/>
      <c r="E520" s="116"/>
      <c r="F520" s="116"/>
      <c r="J520" s="117"/>
      <c r="K520" s="117"/>
      <c r="L520" s="117"/>
    </row>
    <row r="521" ht="12.75" customHeight="1">
      <c r="D521" s="116"/>
      <c r="E521" s="116"/>
      <c r="F521" s="116"/>
      <c r="J521" s="117"/>
      <c r="K521" s="117"/>
      <c r="L521" s="117"/>
    </row>
    <row r="522" ht="12.75" customHeight="1">
      <c r="D522" s="116"/>
      <c r="E522" s="116"/>
      <c r="F522" s="116"/>
      <c r="J522" s="117"/>
      <c r="K522" s="117"/>
      <c r="L522" s="117"/>
    </row>
    <row r="523" ht="12.75" customHeight="1">
      <c r="D523" s="116"/>
      <c r="E523" s="116"/>
      <c r="F523" s="116"/>
      <c r="J523" s="117"/>
      <c r="K523" s="117"/>
      <c r="L523" s="117"/>
    </row>
    <row r="524" ht="12.75" customHeight="1">
      <c r="D524" s="116"/>
      <c r="E524" s="116"/>
      <c r="F524" s="116"/>
      <c r="J524" s="117"/>
      <c r="K524" s="117"/>
      <c r="L524" s="117"/>
    </row>
    <row r="525" ht="12.75" customHeight="1">
      <c r="D525" s="116"/>
      <c r="E525" s="116"/>
      <c r="F525" s="116"/>
      <c r="J525" s="117"/>
      <c r="K525" s="117"/>
      <c r="L525" s="117"/>
    </row>
    <row r="526" ht="12.75" customHeight="1">
      <c r="D526" s="116"/>
      <c r="E526" s="116"/>
      <c r="F526" s="116"/>
      <c r="J526" s="117"/>
      <c r="K526" s="117"/>
      <c r="L526" s="117"/>
    </row>
    <row r="527" ht="12.75" customHeight="1">
      <c r="D527" s="116"/>
      <c r="E527" s="116"/>
      <c r="F527" s="116"/>
      <c r="J527" s="117"/>
      <c r="K527" s="117"/>
      <c r="L527" s="117"/>
    </row>
    <row r="528" ht="12.75" customHeight="1">
      <c r="D528" s="116"/>
      <c r="E528" s="116"/>
      <c r="F528" s="116"/>
      <c r="J528" s="117"/>
      <c r="K528" s="117"/>
      <c r="L528" s="117"/>
    </row>
    <row r="529" ht="12.75" customHeight="1">
      <c r="D529" s="116"/>
      <c r="E529" s="116"/>
      <c r="F529" s="116"/>
      <c r="J529" s="117"/>
      <c r="K529" s="117"/>
      <c r="L529" s="117"/>
    </row>
    <row r="530" ht="12.75" customHeight="1">
      <c r="D530" s="116"/>
      <c r="E530" s="116"/>
      <c r="F530" s="116"/>
      <c r="J530" s="117"/>
      <c r="K530" s="117"/>
      <c r="L530" s="117"/>
    </row>
    <row r="531" ht="12.75" customHeight="1">
      <c r="D531" s="116"/>
      <c r="E531" s="116"/>
      <c r="F531" s="116"/>
      <c r="J531" s="117"/>
      <c r="K531" s="117"/>
      <c r="L531" s="117"/>
    </row>
    <row r="532" ht="12.75" customHeight="1">
      <c r="D532" s="116"/>
      <c r="E532" s="116"/>
      <c r="F532" s="116"/>
      <c r="J532" s="117"/>
      <c r="K532" s="117"/>
      <c r="L532" s="117"/>
    </row>
    <row r="533" ht="12.75" customHeight="1">
      <c r="D533" s="116"/>
      <c r="E533" s="116"/>
      <c r="F533" s="116"/>
      <c r="J533" s="117"/>
      <c r="K533" s="117"/>
      <c r="L533" s="117"/>
    </row>
    <row r="534" ht="12.75" customHeight="1">
      <c r="D534" s="116"/>
      <c r="E534" s="116"/>
      <c r="F534" s="116"/>
      <c r="J534" s="117"/>
      <c r="K534" s="117"/>
      <c r="L534" s="117"/>
    </row>
    <row r="535" ht="12.75" customHeight="1">
      <c r="D535" s="116"/>
      <c r="E535" s="116"/>
      <c r="F535" s="116"/>
      <c r="J535" s="117"/>
      <c r="K535" s="117"/>
      <c r="L535" s="117"/>
    </row>
    <row r="536" ht="12.75" customHeight="1">
      <c r="D536" s="116"/>
      <c r="E536" s="116"/>
      <c r="F536" s="116"/>
      <c r="J536" s="117"/>
      <c r="K536" s="117"/>
      <c r="L536" s="117"/>
    </row>
    <row r="537" ht="12.75" customHeight="1">
      <c r="D537" s="116"/>
      <c r="E537" s="116"/>
      <c r="F537" s="116"/>
      <c r="J537" s="117"/>
      <c r="K537" s="117"/>
      <c r="L537" s="117"/>
    </row>
    <row r="538" ht="12.75" customHeight="1">
      <c r="D538" s="116"/>
      <c r="E538" s="116"/>
      <c r="F538" s="116"/>
      <c r="J538" s="117"/>
      <c r="K538" s="117"/>
      <c r="L538" s="117"/>
    </row>
    <row r="539" ht="12.75" customHeight="1">
      <c r="D539" s="116"/>
      <c r="E539" s="116"/>
      <c r="F539" s="116"/>
      <c r="J539" s="117"/>
      <c r="K539" s="117"/>
      <c r="L539" s="117"/>
    </row>
    <row r="540" ht="12.75" customHeight="1">
      <c r="D540" s="116"/>
      <c r="E540" s="116"/>
      <c r="F540" s="116"/>
      <c r="J540" s="117"/>
      <c r="K540" s="117"/>
      <c r="L540" s="117"/>
    </row>
    <row r="541" ht="12.75" customHeight="1">
      <c r="D541" s="116"/>
      <c r="E541" s="116"/>
      <c r="F541" s="116"/>
      <c r="J541" s="117"/>
      <c r="K541" s="117"/>
      <c r="L541" s="117"/>
    </row>
    <row r="542" ht="12.75" customHeight="1">
      <c r="D542" s="116"/>
      <c r="E542" s="116"/>
      <c r="F542" s="116"/>
      <c r="J542" s="117"/>
      <c r="K542" s="117"/>
      <c r="L542" s="117"/>
    </row>
    <row r="543" ht="12.75" customHeight="1">
      <c r="D543" s="116"/>
      <c r="E543" s="116"/>
      <c r="F543" s="116"/>
      <c r="J543" s="117"/>
      <c r="K543" s="117"/>
      <c r="L543" s="117"/>
    </row>
    <row r="544" ht="12.75" customHeight="1">
      <c r="D544" s="116"/>
      <c r="E544" s="116"/>
      <c r="F544" s="116"/>
      <c r="J544" s="117"/>
      <c r="K544" s="117"/>
      <c r="L544" s="117"/>
    </row>
    <row r="545" ht="12.75" customHeight="1">
      <c r="D545" s="116"/>
      <c r="E545" s="116"/>
      <c r="F545" s="116"/>
      <c r="J545" s="117"/>
      <c r="K545" s="117"/>
      <c r="L545" s="117"/>
    </row>
    <row r="546" ht="12.75" customHeight="1">
      <c r="D546" s="116"/>
      <c r="E546" s="116"/>
      <c r="F546" s="116"/>
      <c r="J546" s="117"/>
      <c r="K546" s="117"/>
      <c r="L546" s="117"/>
    </row>
    <row r="547" ht="12.75" customHeight="1">
      <c r="D547" s="116"/>
      <c r="E547" s="116"/>
      <c r="F547" s="116"/>
      <c r="J547" s="117"/>
      <c r="K547" s="117"/>
      <c r="L547" s="117"/>
    </row>
    <row r="548" ht="12.75" customHeight="1">
      <c r="D548" s="116"/>
      <c r="E548" s="116"/>
      <c r="F548" s="116"/>
      <c r="J548" s="117"/>
      <c r="K548" s="117"/>
      <c r="L548" s="117"/>
    </row>
    <row r="549" ht="12.75" customHeight="1">
      <c r="D549" s="116"/>
      <c r="E549" s="116"/>
      <c r="F549" s="116"/>
      <c r="J549" s="117"/>
      <c r="K549" s="117"/>
      <c r="L549" s="117"/>
    </row>
    <row r="550" ht="12.75" customHeight="1">
      <c r="D550" s="116"/>
      <c r="E550" s="116"/>
      <c r="F550" s="116"/>
      <c r="J550" s="117"/>
      <c r="K550" s="117"/>
      <c r="L550" s="117"/>
    </row>
    <row r="551" ht="12.75" customHeight="1">
      <c r="D551" s="116"/>
      <c r="E551" s="116"/>
      <c r="F551" s="116"/>
      <c r="J551" s="117"/>
      <c r="K551" s="117"/>
      <c r="L551" s="117"/>
    </row>
    <row r="552" ht="12.75" customHeight="1">
      <c r="D552" s="116"/>
      <c r="E552" s="116"/>
      <c r="F552" s="116"/>
      <c r="J552" s="117"/>
      <c r="K552" s="117"/>
      <c r="L552" s="117"/>
    </row>
    <row r="553" ht="12.75" customHeight="1">
      <c r="D553" s="116"/>
      <c r="E553" s="116"/>
      <c r="F553" s="116"/>
      <c r="J553" s="117"/>
      <c r="K553" s="117"/>
      <c r="L553" s="117"/>
    </row>
    <row r="554" ht="12.75" customHeight="1">
      <c r="D554" s="116"/>
      <c r="E554" s="116"/>
      <c r="F554" s="116"/>
      <c r="J554" s="117"/>
      <c r="K554" s="117"/>
      <c r="L554" s="117"/>
    </row>
    <row r="555" ht="12.75" customHeight="1">
      <c r="D555" s="116"/>
      <c r="E555" s="116"/>
      <c r="F555" s="116"/>
      <c r="J555" s="117"/>
      <c r="K555" s="117"/>
      <c r="L555" s="117"/>
    </row>
    <row r="556" ht="12.75" customHeight="1">
      <c r="D556" s="116"/>
      <c r="E556" s="116"/>
      <c r="F556" s="116"/>
      <c r="J556" s="117"/>
      <c r="K556" s="117"/>
      <c r="L556" s="117"/>
    </row>
    <row r="557" ht="12.75" customHeight="1">
      <c r="D557" s="116"/>
      <c r="E557" s="116"/>
      <c r="F557" s="116"/>
      <c r="J557" s="117"/>
      <c r="K557" s="117"/>
      <c r="L557" s="117"/>
    </row>
    <row r="558" ht="12.75" customHeight="1">
      <c r="D558" s="116"/>
      <c r="E558" s="116"/>
      <c r="F558" s="116"/>
      <c r="J558" s="117"/>
      <c r="K558" s="117"/>
      <c r="L558" s="117"/>
    </row>
    <row r="559" ht="12.75" customHeight="1">
      <c r="D559" s="116"/>
      <c r="E559" s="116"/>
      <c r="F559" s="116"/>
      <c r="J559" s="117"/>
      <c r="K559" s="117"/>
      <c r="L559" s="117"/>
    </row>
    <row r="560" ht="12.75" customHeight="1">
      <c r="D560" s="116"/>
      <c r="E560" s="116"/>
      <c r="F560" s="116"/>
      <c r="J560" s="117"/>
      <c r="K560" s="117"/>
      <c r="L560" s="117"/>
    </row>
    <row r="561" ht="12.75" customHeight="1">
      <c r="D561" s="116"/>
      <c r="E561" s="116"/>
      <c r="F561" s="116"/>
      <c r="J561" s="117"/>
      <c r="K561" s="117"/>
      <c r="L561" s="117"/>
    </row>
    <row r="562" ht="12.75" customHeight="1">
      <c r="D562" s="116"/>
      <c r="E562" s="116"/>
      <c r="F562" s="116"/>
      <c r="J562" s="117"/>
      <c r="K562" s="117"/>
      <c r="L562" s="117"/>
    </row>
    <row r="563" ht="12.75" customHeight="1">
      <c r="D563" s="116"/>
      <c r="E563" s="116"/>
      <c r="F563" s="116"/>
      <c r="J563" s="117"/>
      <c r="K563" s="117"/>
      <c r="L563" s="117"/>
    </row>
    <row r="564" ht="12.75" customHeight="1">
      <c r="D564" s="116"/>
      <c r="E564" s="116"/>
      <c r="F564" s="116"/>
      <c r="J564" s="117"/>
      <c r="K564" s="117"/>
      <c r="L564" s="117"/>
    </row>
    <row r="565" ht="12.75" customHeight="1">
      <c r="D565" s="116"/>
      <c r="E565" s="116"/>
      <c r="F565" s="116"/>
      <c r="J565" s="117"/>
      <c r="K565" s="117"/>
      <c r="L565" s="117"/>
    </row>
    <row r="566" ht="12.75" customHeight="1">
      <c r="D566" s="116"/>
      <c r="E566" s="116"/>
      <c r="F566" s="116"/>
      <c r="J566" s="117"/>
      <c r="K566" s="117"/>
      <c r="L566" s="117"/>
    </row>
    <row r="567" ht="12.75" customHeight="1">
      <c r="D567" s="116"/>
      <c r="E567" s="116"/>
      <c r="F567" s="116"/>
      <c r="J567" s="117"/>
      <c r="K567" s="117"/>
      <c r="L567" s="117"/>
    </row>
    <row r="568" ht="12.75" customHeight="1">
      <c r="D568" s="116"/>
      <c r="E568" s="116"/>
      <c r="F568" s="116"/>
      <c r="J568" s="117"/>
      <c r="K568" s="117"/>
      <c r="L568" s="117"/>
    </row>
    <row r="569" ht="12.75" customHeight="1">
      <c r="D569" s="116"/>
      <c r="E569" s="116"/>
      <c r="F569" s="116"/>
      <c r="J569" s="117"/>
      <c r="K569" s="117"/>
      <c r="L569" s="117"/>
    </row>
    <row r="570" ht="12.75" customHeight="1">
      <c r="D570" s="116"/>
      <c r="E570" s="116"/>
      <c r="F570" s="116"/>
      <c r="J570" s="117"/>
      <c r="K570" s="117"/>
      <c r="L570" s="117"/>
    </row>
    <row r="571" ht="12.75" customHeight="1">
      <c r="D571" s="116"/>
      <c r="E571" s="116"/>
      <c r="F571" s="116"/>
      <c r="J571" s="117"/>
      <c r="K571" s="117"/>
      <c r="L571" s="117"/>
    </row>
    <row r="572" ht="12.75" customHeight="1">
      <c r="D572" s="116"/>
      <c r="E572" s="116"/>
      <c r="F572" s="116"/>
      <c r="J572" s="117"/>
      <c r="K572" s="117"/>
      <c r="L572" s="117"/>
    </row>
    <row r="573" ht="12.75" customHeight="1">
      <c r="D573" s="116"/>
      <c r="E573" s="116"/>
      <c r="F573" s="116"/>
      <c r="J573" s="117"/>
      <c r="K573" s="117"/>
      <c r="L573" s="117"/>
    </row>
    <row r="574" ht="12.75" customHeight="1">
      <c r="D574" s="116"/>
      <c r="E574" s="116"/>
      <c r="F574" s="116"/>
      <c r="J574" s="117"/>
      <c r="K574" s="117"/>
      <c r="L574" s="117"/>
    </row>
    <row r="575" ht="12.75" customHeight="1">
      <c r="D575" s="116"/>
      <c r="E575" s="116"/>
      <c r="F575" s="116"/>
      <c r="J575" s="117"/>
      <c r="K575" s="117"/>
      <c r="L575" s="117"/>
    </row>
    <row r="576" ht="12.75" customHeight="1">
      <c r="D576" s="116"/>
      <c r="E576" s="116"/>
      <c r="F576" s="116"/>
      <c r="J576" s="117"/>
      <c r="K576" s="117"/>
      <c r="L576" s="117"/>
    </row>
    <row r="577" ht="12.75" customHeight="1">
      <c r="D577" s="116"/>
      <c r="E577" s="116"/>
      <c r="F577" s="116"/>
      <c r="J577" s="117"/>
      <c r="K577" s="117"/>
      <c r="L577" s="117"/>
    </row>
    <row r="578" ht="12.75" customHeight="1">
      <c r="D578" s="116"/>
      <c r="E578" s="116"/>
      <c r="F578" s="116"/>
      <c r="J578" s="117"/>
      <c r="K578" s="117"/>
      <c r="L578" s="117"/>
    </row>
    <row r="579" ht="12.75" customHeight="1">
      <c r="D579" s="116"/>
      <c r="E579" s="116"/>
      <c r="F579" s="116"/>
      <c r="J579" s="117"/>
      <c r="K579" s="117"/>
      <c r="L579" s="117"/>
    </row>
    <row r="580" ht="12.75" customHeight="1">
      <c r="D580" s="116"/>
      <c r="E580" s="116"/>
      <c r="F580" s="116"/>
      <c r="J580" s="117"/>
      <c r="K580" s="117"/>
      <c r="L580" s="117"/>
    </row>
    <row r="581" ht="12.75" customHeight="1">
      <c r="D581" s="116"/>
      <c r="E581" s="116"/>
      <c r="F581" s="116"/>
      <c r="J581" s="117"/>
      <c r="K581" s="117"/>
      <c r="L581" s="117"/>
    </row>
    <row r="582" ht="12.75" customHeight="1">
      <c r="D582" s="116"/>
      <c r="E582" s="116"/>
      <c r="F582" s="116"/>
      <c r="J582" s="117"/>
      <c r="K582" s="117"/>
      <c r="L582" s="117"/>
    </row>
    <row r="583" ht="12.75" customHeight="1">
      <c r="D583" s="116"/>
      <c r="E583" s="116"/>
      <c r="F583" s="116"/>
      <c r="J583" s="117"/>
      <c r="K583" s="117"/>
      <c r="L583" s="117"/>
    </row>
    <row r="584" ht="12.75" customHeight="1">
      <c r="D584" s="116"/>
      <c r="E584" s="116"/>
      <c r="F584" s="116"/>
      <c r="J584" s="117"/>
      <c r="K584" s="117"/>
      <c r="L584" s="117"/>
    </row>
    <row r="585" ht="12.75" customHeight="1">
      <c r="D585" s="116"/>
      <c r="E585" s="116"/>
      <c r="F585" s="116"/>
      <c r="J585" s="117"/>
      <c r="K585" s="117"/>
      <c r="L585" s="117"/>
    </row>
    <row r="586" ht="12.75" customHeight="1">
      <c r="D586" s="116"/>
      <c r="E586" s="116"/>
      <c r="F586" s="116"/>
      <c r="J586" s="117"/>
      <c r="K586" s="117"/>
      <c r="L586" s="117"/>
    </row>
    <row r="587" ht="12.75" customHeight="1">
      <c r="D587" s="116"/>
      <c r="E587" s="116"/>
      <c r="F587" s="116"/>
      <c r="J587" s="117"/>
      <c r="K587" s="117"/>
      <c r="L587" s="117"/>
    </row>
    <row r="588" ht="12.75" customHeight="1">
      <c r="D588" s="116"/>
      <c r="E588" s="116"/>
      <c r="F588" s="116"/>
      <c r="J588" s="117"/>
      <c r="K588" s="117"/>
      <c r="L588" s="117"/>
    </row>
    <row r="589" ht="12.75" customHeight="1">
      <c r="D589" s="116"/>
      <c r="E589" s="116"/>
      <c r="F589" s="116"/>
      <c r="J589" s="117"/>
      <c r="K589" s="117"/>
      <c r="L589" s="117"/>
    </row>
    <row r="590" ht="12.75" customHeight="1">
      <c r="D590" s="116"/>
      <c r="E590" s="116"/>
      <c r="F590" s="116"/>
      <c r="J590" s="117"/>
      <c r="K590" s="117"/>
      <c r="L590" s="117"/>
    </row>
    <row r="591" ht="12.75" customHeight="1">
      <c r="D591" s="116"/>
      <c r="E591" s="116"/>
      <c r="F591" s="116"/>
      <c r="J591" s="117"/>
      <c r="K591" s="117"/>
      <c r="L591" s="117"/>
    </row>
    <row r="592" ht="12.75" customHeight="1">
      <c r="D592" s="116"/>
      <c r="E592" s="116"/>
      <c r="F592" s="116"/>
      <c r="J592" s="117"/>
      <c r="K592" s="117"/>
      <c r="L592" s="117"/>
    </row>
    <row r="593" ht="12.75" customHeight="1">
      <c r="D593" s="116"/>
      <c r="E593" s="116"/>
      <c r="F593" s="116"/>
      <c r="J593" s="117"/>
      <c r="K593" s="117"/>
      <c r="L593" s="117"/>
    </row>
    <row r="594" ht="12.75" customHeight="1">
      <c r="D594" s="116"/>
      <c r="E594" s="116"/>
      <c r="F594" s="116"/>
      <c r="J594" s="117"/>
      <c r="K594" s="117"/>
      <c r="L594" s="117"/>
    </row>
    <row r="595" ht="12.75" customHeight="1">
      <c r="D595" s="116"/>
      <c r="E595" s="116"/>
      <c r="F595" s="116"/>
      <c r="J595" s="117"/>
      <c r="K595" s="117"/>
      <c r="L595" s="117"/>
    </row>
    <row r="596" ht="12.75" customHeight="1">
      <c r="D596" s="116"/>
      <c r="E596" s="116"/>
      <c r="F596" s="116"/>
      <c r="J596" s="117"/>
      <c r="K596" s="117"/>
      <c r="L596" s="117"/>
    </row>
    <row r="597" ht="12.75" customHeight="1">
      <c r="D597" s="116"/>
      <c r="E597" s="116"/>
      <c r="F597" s="116"/>
      <c r="J597" s="117"/>
      <c r="K597" s="117"/>
      <c r="L597" s="117"/>
    </row>
    <row r="598" ht="12.75" customHeight="1">
      <c r="D598" s="116"/>
      <c r="E598" s="116"/>
      <c r="F598" s="116"/>
      <c r="J598" s="117"/>
      <c r="K598" s="117"/>
      <c r="L598" s="117"/>
    </row>
    <row r="599" ht="12.75" customHeight="1">
      <c r="D599" s="116"/>
      <c r="E599" s="116"/>
      <c r="F599" s="116"/>
      <c r="J599" s="117"/>
      <c r="K599" s="117"/>
      <c r="L599" s="117"/>
    </row>
    <row r="600" ht="12.75" customHeight="1">
      <c r="D600" s="116"/>
      <c r="E600" s="116"/>
      <c r="F600" s="116"/>
      <c r="J600" s="117"/>
      <c r="K600" s="117"/>
      <c r="L600" s="117"/>
    </row>
    <row r="601" ht="12.75" customHeight="1">
      <c r="D601" s="116"/>
      <c r="E601" s="116"/>
      <c r="F601" s="116"/>
      <c r="J601" s="117"/>
      <c r="K601" s="117"/>
      <c r="L601" s="117"/>
    </row>
    <row r="602" ht="12.75" customHeight="1">
      <c r="D602" s="116"/>
      <c r="E602" s="116"/>
      <c r="F602" s="116"/>
      <c r="J602" s="117"/>
      <c r="K602" s="117"/>
      <c r="L602" s="117"/>
    </row>
    <row r="603" ht="12.75" customHeight="1">
      <c r="D603" s="116"/>
      <c r="E603" s="116"/>
      <c r="F603" s="116"/>
      <c r="J603" s="117"/>
      <c r="K603" s="117"/>
      <c r="L603" s="117"/>
    </row>
    <row r="604" ht="12.75" customHeight="1">
      <c r="D604" s="116"/>
      <c r="E604" s="116"/>
      <c r="F604" s="116"/>
      <c r="J604" s="117"/>
      <c r="K604" s="117"/>
      <c r="L604" s="117"/>
    </row>
    <row r="605" ht="12.75" customHeight="1">
      <c r="D605" s="116"/>
      <c r="E605" s="116"/>
      <c r="F605" s="116"/>
      <c r="J605" s="117"/>
      <c r="K605" s="117"/>
      <c r="L605" s="117"/>
    </row>
    <row r="606" ht="12.75" customHeight="1">
      <c r="D606" s="116"/>
      <c r="E606" s="116"/>
      <c r="F606" s="116"/>
      <c r="J606" s="117"/>
      <c r="K606" s="117"/>
      <c r="L606" s="117"/>
    </row>
    <row r="607" ht="12.75" customHeight="1">
      <c r="D607" s="116"/>
      <c r="E607" s="116"/>
      <c r="F607" s="116"/>
      <c r="J607" s="117"/>
      <c r="K607" s="117"/>
      <c r="L607" s="117"/>
    </row>
    <row r="608" ht="12.75" customHeight="1">
      <c r="D608" s="116"/>
      <c r="E608" s="116"/>
      <c r="F608" s="116"/>
      <c r="J608" s="117"/>
      <c r="K608" s="117"/>
      <c r="L608" s="117"/>
    </row>
    <row r="609" ht="12.75" customHeight="1">
      <c r="D609" s="116"/>
      <c r="E609" s="116"/>
      <c r="F609" s="116"/>
      <c r="J609" s="117"/>
      <c r="K609" s="117"/>
      <c r="L609" s="117"/>
    </row>
    <row r="610" ht="12.75" customHeight="1">
      <c r="D610" s="116"/>
      <c r="E610" s="116"/>
      <c r="F610" s="116"/>
      <c r="J610" s="117"/>
      <c r="K610" s="117"/>
      <c r="L610" s="117"/>
    </row>
    <row r="611" ht="12.75" customHeight="1">
      <c r="D611" s="116"/>
      <c r="E611" s="116"/>
      <c r="F611" s="116"/>
      <c r="J611" s="117"/>
      <c r="K611" s="117"/>
      <c r="L611" s="117"/>
    </row>
    <row r="612" ht="12.75" customHeight="1">
      <c r="D612" s="116"/>
      <c r="E612" s="116"/>
      <c r="F612" s="116"/>
      <c r="J612" s="117"/>
      <c r="K612" s="117"/>
      <c r="L612" s="117"/>
    </row>
    <row r="613" ht="12.75" customHeight="1">
      <c r="D613" s="116"/>
      <c r="E613" s="116"/>
      <c r="F613" s="116"/>
      <c r="J613" s="117"/>
      <c r="K613" s="117"/>
      <c r="L613" s="117"/>
    </row>
    <row r="614" ht="12.75" customHeight="1">
      <c r="D614" s="116"/>
      <c r="E614" s="116"/>
      <c r="F614" s="116"/>
      <c r="J614" s="117"/>
      <c r="K614" s="117"/>
      <c r="L614" s="117"/>
    </row>
    <row r="615" ht="12.75" customHeight="1">
      <c r="D615" s="116"/>
      <c r="E615" s="116"/>
      <c r="F615" s="116"/>
      <c r="J615" s="117"/>
      <c r="K615" s="117"/>
      <c r="L615" s="117"/>
    </row>
    <row r="616" ht="12.75" customHeight="1">
      <c r="D616" s="116"/>
      <c r="E616" s="116"/>
      <c r="F616" s="116"/>
      <c r="J616" s="117"/>
      <c r="K616" s="117"/>
      <c r="L616" s="117"/>
    </row>
    <row r="617" ht="12.75" customHeight="1">
      <c r="D617" s="116"/>
      <c r="E617" s="116"/>
      <c r="F617" s="116"/>
      <c r="J617" s="117"/>
      <c r="K617" s="117"/>
      <c r="L617" s="117"/>
    </row>
    <row r="618" ht="12.75" customHeight="1">
      <c r="D618" s="116"/>
      <c r="E618" s="116"/>
      <c r="F618" s="116"/>
      <c r="J618" s="117"/>
      <c r="K618" s="117"/>
      <c r="L618" s="117"/>
    </row>
    <row r="619" ht="12.75" customHeight="1">
      <c r="D619" s="116"/>
      <c r="E619" s="116"/>
      <c r="F619" s="116"/>
      <c r="J619" s="117"/>
      <c r="K619" s="117"/>
      <c r="L619" s="117"/>
    </row>
    <row r="620" ht="12.75" customHeight="1">
      <c r="D620" s="116"/>
      <c r="E620" s="116"/>
      <c r="F620" s="116"/>
      <c r="J620" s="117"/>
      <c r="K620" s="117"/>
      <c r="L620" s="117"/>
    </row>
    <row r="621" ht="12.75" customHeight="1">
      <c r="D621" s="116"/>
      <c r="E621" s="116"/>
      <c r="F621" s="116"/>
      <c r="J621" s="117"/>
      <c r="K621" s="117"/>
      <c r="L621" s="117"/>
    </row>
    <row r="622" ht="12.75" customHeight="1">
      <c r="D622" s="116"/>
      <c r="E622" s="116"/>
      <c r="F622" s="116"/>
      <c r="J622" s="117"/>
      <c r="K622" s="117"/>
      <c r="L622" s="117"/>
    </row>
    <row r="623" ht="12.75" customHeight="1">
      <c r="D623" s="116"/>
      <c r="E623" s="116"/>
      <c r="F623" s="116"/>
      <c r="J623" s="117"/>
      <c r="K623" s="117"/>
      <c r="L623" s="117"/>
    </row>
    <row r="624" ht="12.75" customHeight="1">
      <c r="D624" s="116"/>
      <c r="E624" s="116"/>
      <c r="F624" s="116"/>
      <c r="J624" s="117"/>
      <c r="K624" s="117"/>
      <c r="L624" s="117"/>
    </row>
    <row r="625" ht="12.75" customHeight="1">
      <c r="D625" s="116"/>
      <c r="E625" s="116"/>
      <c r="F625" s="116"/>
      <c r="J625" s="117"/>
      <c r="K625" s="117"/>
      <c r="L625" s="117"/>
    </row>
    <row r="626" ht="12.75" customHeight="1">
      <c r="D626" s="116"/>
      <c r="E626" s="116"/>
      <c r="F626" s="116"/>
      <c r="J626" s="117"/>
      <c r="K626" s="117"/>
      <c r="L626" s="117"/>
    </row>
    <row r="627" ht="12.75" customHeight="1">
      <c r="D627" s="116"/>
      <c r="E627" s="116"/>
      <c r="F627" s="116"/>
      <c r="J627" s="117"/>
      <c r="K627" s="117"/>
      <c r="L627" s="117"/>
    </row>
    <row r="628" ht="12.75" customHeight="1">
      <c r="D628" s="116"/>
      <c r="E628" s="116"/>
      <c r="F628" s="116"/>
      <c r="J628" s="117"/>
      <c r="K628" s="117"/>
      <c r="L628" s="117"/>
    </row>
    <row r="629" ht="12.75" customHeight="1">
      <c r="D629" s="116"/>
      <c r="E629" s="116"/>
      <c r="F629" s="116"/>
      <c r="J629" s="117"/>
      <c r="K629" s="117"/>
      <c r="L629" s="117"/>
    </row>
    <row r="630" ht="12.75" customHeight="1">
      <c r="D630" s="116"/>
      <c r="E630" s="116"/>
      <c r="F630" s="116"/>
      <c r="J630" s="117"/>
      <c r="K630" s="117"/>
      <c r="L630" s="117"/>
    </row>
    <row r="631" ht="12.75" customHeight="1">
      <c r="D631" s="116"/>
      <c r="E631" s="116"/>
      <c r="F631" s="116"/>
      <c r="J631" s="117"/>
      <c r="K631" s="117"/>
      <c r="L631" s="117"/>
    </row>
    <row r="632" ht="12.75" customHeight="1">
      <c r="D632" s="116"/>
      <c r="E632" s="116"/>
      <c r="F632" s="116"/>
      <c r="J632" s="117"/>
      <c r="K632" s="117"/>
      <c r="L632" s="117"/>
    </row>
    <row r="633" ht="12.75" customHeight="1">
      <c r="D633" s="116"/>
      <c r="E633" s="116"/>
      <c r="F633" s="116"/>
      <c r="J633" s="117"/>
      <c r="K633" s="117"/>
      <c r="L633" s="117"/>
    </row>
    <row r="634" ht="12.75" customHeight="1">
      <c r="D634" s="116"/>
      <c r="E634" s="116"/>
      <c r="F634" s="116"/>
      <c r="J634" s="117"/>
      <c r="K634" s="117"/>
      <c r="L634" s="117"/>
    </row>
    <row r="635" ht="12.75" customHeight="1">
      <c r="D635" s="116"/>
      <c r="E635" s="116"/>
      <c r="F635" s="116"/>
      <c r="J635" s="117"/>
      <c r="K635" s="117"/>
      <c r="L635" s="117"/>
    </row>
    <row r="636" ht="12.75" customHeight="1">
      <c r="D636" s="116"/>
      <c r="E636" s="116"/>
      <c r="F636" s="116"/>
      <c r="J636" s="117"/>
      <c r="K636" s="117"/>
      <c r="L636" s="117"/>
    </row>
    <row r="637" ht="12.75" customHeight="1">
      <c r="D637" s="116"/>
      <c r="E637" s="116"/>
      <c r="F637" s="116"/>
      <c r="J637" s="117"/>
      <c r="K637" s="117"/>
      <c r="L637" s="117"/>
    </row>
    <row r="638" ht="12.75" customHeight="1">
      <c r="D638" s="116"/>
      <c r="E638" s="116"/>
      <c r="F638" s="116"/>
      <c r="J638" s="117"/>
      <c r="K638" s="117"/>
      <c r="L638" s="117"/>
    </row>
    <row r="639" ht="12.75" customHeight="1">
      <c r="D639" s="116"/>
      <c r="E639" s="116"/>
      <c r="F639" s="116"/>
      <c r="J639" s="117"/>
      <c r="K639" s="117"/>
      <c r="L639" s="117"/>
    </row>
    <row r="640" ht="12.75" customHeight="1">
      <c r="D640" s="116"/>
      <c r="E640" s="116"/>
      <c r="F640" s="116"/>
      <c r="J640" s="117"/>
      <c r="K640" s="117"/>
      <c r="L640" s="117"/>
    </row>
    <row r="641" ht="12.75" customHeight="1">
      <c r="D641" s="116"/>
      <c r="E641" s="116"/>
      <c r="F641" s="116"/>
      <c r="J641" s="117"/>
      <c r="K641" s="117"/>
      <c r="L641" s="117"/>
    </row>
    <row r="642" ht="12.75" customHeight="1">
      <c r="D642" s="116"/>
      <c r="E642" s="116"/>
      <c r="F642" s="116"/>
      <c r="J642" s="117"/>
      <c r="K642" s="117"/>
      <c r="L642" s="117"/>
    </row>
    <row r="643" ht="12.75" customHeight="1">
      <c r="D643" s="116"/>
      <c r="E643" s="116"/>
      <c r="F643" s="116"/>
      <c r="J643" s="117"/>
      <c r="K643" s="117"/>
      <c r="L643" s="117"/>
    </row>
    <row r="644" ht="12.75" customHeight="1">
      <c r="D644" s="116"/>
      <c r="E644" s="116"/>
      <c r="F644" s="116"/>
      <c r="J644" s="117"/>
      <c r="K644" s="117"/>
      <c r="L644" s="117"/>
    </row>
    <row r="645" ht="12.75" customHeight="1">
      <c r="D645" s="116"/>
      <c r="E645" s="116"/>
      <c r="F645" s="116"/>
      <c r="J645" s="117"/>
      <c r="K645" s="117"/>
      <c r="L645" s="117"/>
    </row>
    <row r="646" ht="12.75" customHeight="1">
      <c r="D646" s="116"/>
      <c r="E646" s="116"/>
      <c r="F646" s="116"/>
      <c r="J646" s="117"/>
      <c r="K646" s="117"/>
      <c r="L646" s="117"/>
    </row>
    <row r="647" ht="12.75" customHeight="1">
      <c r="D647" s="116"/>
      <c r="E647" s="116"/>
      <c r="F647" s="116"/>
      <c r="J647" s="117"/>
      <c r="K647" s="117"/>
      <c r="L647" s="117"/>
    </row>
    <row r="648" ht="12.75" customHeight="1">
      <c r="D648" s="116"/>
      <c r="E648" s="116"/>
      <c r="F648" s="116"/>
      <c r="J648" s="117"/>
      <c r="K648" s="117"/>
      <c r="L648" s="117"/>
    </row>
    <row r="649" ht="12.75" customHeight="1">
      <c r="D649" s="116"/>
      <c r="E649" s="116"/>
      <c r="F649" s="116"/>
      <c r="J649" s="117"/>
      <c r="K649" s="117"/>
      <c r="L649" s="117"/>
    </row>
    <row r="650" ht="12.75" customHeight="1">
      <c r="D650" s="116"/>
      <c r="E650" s="116"/>
      <c r="F650" s="116"/>
      <c r="J650" s="117"/>
      <c r="K650" s="117"/>
      <c r="L650" s="117"/>
    </row>
    <row r="651" ht="12.75" customHeight="1">
      <c r="D651" s="116"/>
      <c r="E651" s="116"/>
      <c r="F651" s="116"/>
      <c r="J651" s="117"/>
      <c r="K651" s="117"/>
      <c r="L651" s="117"/>
    </row>
    <row r="652" ht="12.75" customHeight="1">
      <c r="D652" s="116"/>
      <c r="E652" s="116"/>
      <c r="F652" s="116"/>
      <c r="J652" s="117"/>
      <c r="K652" s="117"/>
      <c r="L652" s="117"/>
    </row>
    <row r="653" ht="12.75" customHeight="1">
      <c r="D653" s="116"/>
      <c r="E653" s="116"/>
      <c r="F653" s="116"/>
      <c r="J653" s="117"/>
      <c r="K653" s="117"/>
      <c r="L653" s="117"/>
    </row>
    <row r="654" ht="12.75" customHeight="1">
      <c r="D654" s="116"/>
      <c r="E654" s="116"/>
      <c r="F654" s="116"/>
      <c r="J654" s="117"/>
      <c r="K654" s="117"/>
      <c r="L654" s="117"/>
    </row>
    <row r="655" ht="12.75" customHeight="1">
      <c r="D655" s="116"/>
      <c r="E655" s="116"/>
      <c r="F655" s="116"/>
      <c r="J655" s="117"/>
      <c r="K655" s="117"/>
      <c r="L655" s="117"/>
    </row>
    <row r="656" ht="12.75" customHeight="1">
      <c r="D656" s="116"/>
      <c r="E656" s="116"/>
      <c r="F656" s="116"/>
      <c r="J656" s="117"/>
      <c r="K656" s="117"/>
      <c r="L656" s="117"/>
    </row>
    <row r="657" ht="12.75" customHeight="1">
      <c r="D657" s="116"/>
      <c r="E657" s="116"/>
      <c r="F657" s="116"/>
      <c r="J657" s="117"/>
      <c r="K657" s="117"/>
      <c r="L657" s="117"/>
    </row>
    <row r="658" ht="12.75" customHeight="1">
      <c r="D658" s="116"/>
      <c r="E658" s="116"/>
      <c r="F658" s="116"/>
      <c r="J658" s="117"/>
      <c r="K658" s="117"/>
      <c r="L658" s="117"/>
    </row>
    <row r="659" ht="12.75" customHeight="1">
      <c r="D659" s="116"/>
      <c r="E659" s="116"/>
      <c r="F659" s="116"/>
      <c r="J659" s="117"/>
      <c r="K659" s="117"/>
      <c r="L659" s="117"/>
    </row>
    <row r="660" ht="12.75" customHeight="1">
      <c r="D660" s="116"/>
      <c r="E660" s="116"/>
      <c r="F660" s="116"/>
      <c r="J660" s="117"/>
      <c r="K660" s="117"/>
      <c r="L660" s="117"/>
    </row>
    <row r="661" ht="12.75" customHeight="1">
      <c r="D661" s="116"/>
      <c r="E661" s="116"/>
      <c r="F661" s="116"/>
      <c r="J661" s="117"/>
      <c r="K661" s="117"/>
      <c r="L661" s="117"/>
    </row>
    <row r="662" ht="12.75" customHeight="1">
      <c r="D662" s="116"/>
      <c r="E662" s="116"/>
      <c r="F662" s="116"/>
      <c r="J662" s="117"/>
      <c r="K662" s="117"/>
      <c r="L662" s="117"/>
    </row>
    <row r="663" ht="12.75" customHeight="1">
      <c r="D663" s="116"/>
      <c r="E663" s="116"/>
      <c r="F663" s="116"/>
      <c r="J663" s="117"/>
      <c r="K663" s="117"/>
      <c r="L663" s="117"/>
    </row>
    <row r="664" ht="12.75" customHeight="1">
      <c r="D664" s="116"/>
      <c r="E664" s="116"/>
      <c r="F664" s="116"/>
      <c r="J664" s="117"/>
      <c r="K664" s="117"/>
      <c r="L664" s="117"/>
    </row>
    <row r="665" ht="12.75" customHeight="1">
      <c r="D665" s="116"/>
      <c r="E665" s="116"/>
      <c r="F665" s="116"/>
      <c r="J665" s="117"/>
      <c r="K665" s="117"/>
      <c r="L665" s="117"/>
    </row>
    <row r="666" ht="12.75" customHeight="1">
      <c r="D666" s="116"/>
      <c r="E666" s="116"/>
      <c r="F666" s="116"/>
      <c r="J666" s="117"/>
      <c r="K666" s="117"/>
      <c r="L666" s="117"/>
    </row>
    <row r="667" ht="12.75" customHeight="1">
      <c r="D667" s="116"/>
      <c r="E667" s="116"/>
      <c r="F667" s="116"/>
      <c r="J667" s="117"/>
      <c r="K667" s="117"/>
      <c r="L667" s="117"/>
    </row>
    <row r="668" ht="12.75" customHeight="1">
      <c r="D668" s="116"/>
      <c r="E668" s="116"/>
      <c r="F668" s="116"/>
      <c r="J668" s="117"/>
      <c r="K668" s="117"/>
      <c r="L668" s="117"/>
    </row>
    <row r="669" ht="12.75" customHeight="1">
      <c r="D669" s="116"/>
      <c r="E669" s="116"/>
      <c r="F669" s="116"/>
      <c r="J669" s="117"/>
      <c r="K669" s="117"/>
      <c r="L669" s="117"/>
    </row>
    <row r="670" ht="12.75" customHeight="1">
      <c r="D670" s="116"/>
      <c r="E670" s="116"/>
      <c r="F670" s="116"/>
      <c r="J670" s="117"/>
      <c r="K670" s="117"/>
      <c r="L670" s="117"/>
    </row>
    <row r="671" ht="12.75" customHeight="1">
      <c r="D671" s="116"/>
      <c r="E671" s="116"/>
      <c r="F671" s="116"/>
      <c r="J671" s="117"/>
      <c r="K671" s="117"/>
      <c r="L671" s="117"/>
    </row>
    <row r="672" ht="12.75" customHeight="1">
      <c r="D672" s="116"/>
      <c r="E672" s="116"/>
      <c r="F672" s="116"/>
      <c r="J672" s="117"/>
      <c r="K672" s="117"/>
      <c r="L672" s="117"/>
    </row>
    <row r="673" ht="12.75" customHeight="1">
      <c r="D673" s="116"/>
      <c r="E673" s="116"/>
      <c r="F673" s="116"/>
      <c r="J673" s="117"/>
      <c r="K673" s="117"/>
      <c r="L673" s="117"/>
    </row>
    <row r="674" ht="12.75" customHeight="1">
      <c r="D674" s="116"/>
      <c r="E674" s="116"/>
      <c r="F674" s="116"/>
      <c r="J674" s="117"/>
      <c r="K674" s="117"/>
      <c r="L674" s="117"/>
    </row>
    <row r="675" ht="12.75" customHeight="1">
      <c r="D675" s="116"/>
      <c r="E675" s="116"/>
      <c r="F675" s="116"/>
      <c r="J675" s="117"/>
      <c r="K675" s="117"/>
      <c r="L675" s="117"/>
    </row>
    <row r="676" ht="12.75" customHeight="1">
      <c r="D676" s="116"/>
      <c r="E676" s="116"/>
      <c r="F676" s="116"/>
      <c r="J676" s="117"/>
      <c r="K676" s="117"/>
      <c r="L676" s="117"/>
    </row>
    <row r="677" ht="12.75" customHeight="1">
      <c r="D677" s="116"/>
      <c r="E677" s="116"/>
      <c r="F677" s="116"/>
      <c r="J677" s="117"/>
      <c r="K677" s="117"/>
      <c r="L677" s="117"/>
    </row>
    <row r="678" ht="12.75" customHeight="1">
      <c r="D678" s="116"/>
      <c r="E678" s="116"/>
      <c r="F678" s="116"/>
      <c r="J678" s="117"/>
      <c r="K678" s="117"/>
      <c r="L678" s="117"/>
    </row>
    <row r="679" ht="12.75" customHeight="1">
      <c r="D679" s="116"/>
      <c r="E679" s="116"/>
      <c r="F679" s="116"/>
      <c r="J679" s="117"/>
      <c r="K679" s="117"/>
      <c r="L679" s="117"/>
    </row>
    <row r="680" ht="12.75" customHeight="1">
      <c r="D680" s="116"/>
      <c r="E680" s="116"/>
      <c r="F680" s="116"/>
      <c r="J680" s="117"/>
      <c r="K680" s="117"/>
      <c r="L680" s="117"/>
    </row>
    <row r="681" ht="12.75" customHeight="1">
      <c r="D681" s="116"/>
      <c r="E681" s="116"/>
      <c r="F681" s="116"/>
      <c r="J681" s="117"/>
      <c r="K681" s="117"/>
      <c r="L681" s="117"/>
    </row>
    <row r="682" ht="12.75" customHeight="1">
      <c r="D682" s="116"/>
      <c r="E682" s="116"/>
      <c r="F682" s="116"/>
      <c r="J682" s="117"/>
      <c r="K682" s="117"/>
      <c r="L682" s="117"/>
    </row>
    <row r="683" ht="12.75" customHeight="1">
      <c r="D683" s="116"/>
      <c r="E683" s="116"/>
      <c r="F683" s="116"/>
      <c r="J683" s="117"/>
      <c r="K683" s="117"/>
      <c r="L683" s="117"/>
    </row>
    <row r="684" ht="12.75" customHeight="1">
      <c r="D684" s="116"/>
      <c r="E684" s="116"/>
      <c r="F684" s="116"/>
      <c r="J684" s="117"/>
      <c r="K684" s="117"/>
      <c r="L684" s="117"/>
    </row>
    <row r="685" ht="12.75" customHeight="1">
      <c r="D685" s="116"/>
      <c r="E685" s="116"/>
      <c r="F685" s="116"/>
      <c r="J685" s="117"/>
      <c r="K685" s="117"/>
      <c r="L685" s="117"/>
    </row>
    <row r="686" ht="12.75" customHeight="1">
      <c r="D686" s="116"/>
      <c r="E686" s="116"/>
      <c r="F686" s="116"/>
      <c r="J686" s="117"/>
      <c r="K686" s="117"/>
      <c r="L686" s="117"/>
    </row>
    <row r="687" ht="12.75" customHeight="1">
      <c r="D687" s="116"/>
      <c r="E687" s="116"/>
      <c r="F687" s="116"/>
      <c r="J687" s="117"/>
      <c r="K687" s="117"/>
      <c r="L687" s="117"/>
    </row>
    <row r="688" ht="12.75" customHeight="1">
      <c r="D688" s="116"/>
      <c r="E688" s="116"/>
      <c r="F688" s="116"/>
      <c r="J688" s="117"/>
      <c r="K688" s="117"/>
      <c r="L688" s="117"/>
    </row>
    <row r="689" ht="12.75" customHeight="1">
      <c r="D689" s="116"/>
      <c r="E689" s="116"/>
      <c r="F689" s="116"/>
      <c r="J689" s="117"/>
      <c r="K689" s="117"/>
      <c r="L689" s="117"/>
    </row>
    <row r="690" ht="12.75" customHeight="1">
      <c r="D690" s="116"/>
      <c r="E690" s="116"/>
      <c r="F690" s="116"/>
      <c r="J690" s="117"/>
      <c r="K690" s="117"/>
      <c r="L690" s="117"/>
    </row>
    <row r="691" ht="12.75" customHeight="1">
      <c r="D691" s="116"/>
      <c r="E691" s="116"/>
      <c r="F691" s="116"/>
      <c r="J691" s="117"/>
      <c r="K691" s="117"/>
      <c r="L691" s="117"/>
    </row>
    <row r="692" ht="12.75" customHeight="1">
      <c r="D692" s="116"/>
      <c r="E692" s="116"/>
      <c r="F692" s="116"/>
      <c r="J692" s="117"/>
      <c r="K692" s="117"/>
      <c r="L692" s="117"/>
    </row>
    <row r="693" ht="12.75" customHeight="1">
      <c r="D693" s="116"/>
      <c r="E693" s="116"/>
      <c r="F693" s="116"/>
      <c r="J693" s="117"/>
      <c r="K693" s="117"/>
      <c r="L693" s="117"/>
    </row>
    <row r="694" ht="12.75" customHeight="1">
      <c r="D694" s="116"/>
      <c r="E694" s="116"/>
      <c r="F694" s="116"/>
      <c r="J694" s="117"/>
      <c r="K694" s="117"/>
      <c r="L694" s="117"/>
    </row>
    <row r="695" ht="12.75" customHeight="1">
      <c r="D695" s="116"/>
      <c r="E695" s="116"/>
      <c r="F695" s="116"/>
      <c r="J695" s="117"/>
      <c r="K695" s="117"/>
      <c r="L695" s="117"/>
    </row>
    <row r="696" ht="12.75" customHeight="1">
      <c r="D696" s="116"/>
      <c r="E696" s="116"/>
      <c r="F696" s="116"/>
      <c r="J696" s="117"/>
      <c r="K696" s="117"/>
      <c r="L696" s="117"/>
    </row>
    <row r="697" ht="12.75" customHeight="1">
      <c r="D697" s="116"/>
      <c r="E697" s="116"/>
      <c r="F697" s="116"/>
      <c r="J697" s="117"/>
      <c r="K697" s="117"/>
      <c r="L697" s="117"/>
    </row>
    <row r="698" ht="12.75" customHeight="1">
      <c r="D698" s="116"/>
      <c r="E698" s="116"/>
      <c r="F698" s="116"/>
      <c r="J698" s="117"/>
      <c r="K698" s="117"/>
      <c r="L698" s="117"/>
    </row>
    <row r="699" ht="12.75" customHeight="1">
      <c r="D699" s="116"/>
      <c r="E699" s="116"/>
      <c r="F699" s="116"/>
      <c r="J699" s="117"/>
      <c r="K699" s="117"/>
      <c r="L699" s="117"/>
    </row>
    <row r="700" ht="12.75" customHeight="1">
      <c r="D700" s="116"/>
      <c r="E700" s="116"/>
      <c r="F700" s="116"/>
      <c r="J700" s="117"/>
      <c r="K700" s="117"/>
      <c r="L700" s="117"/>
    </row>
    <row r="701" ht="12.75" customHeight="1">
      <c r="D701" s="116"/>
      <c r="E701" s="116"/>
      <c r="F701" s="116"/>
      <c r="J701" s="117"/>
      <c r="K701" s="117"/>
      <c r="L701" s="117"/>
    </row>
    <row r="702" ht="12.75" customHeight="1">
      <c r="D702" s="116"/>
      <c r="E702" s="116"/>
      <c r="F702" s="116"/>
      <c r="J702" s="117"/>
      <c r="K702" s="117"/>
      <c r="L702" s="117"/>
    </row>
    <row r="703" ht="12.75" customHeight="1">
      <c r="D703" s="116"/>
      <c r="E703" s="116"/>
      <c r="F703" s="116"/>
      <c r="J703" s="117"/>
      <c r="K703" s="117"/>
      <c r="L703" s="117"/>
    </row>
    <row r="704" ht="12.75" customHeight="1">
      <c r="D704" s="116"/>
      <c r="E704" s="116"/>
      <c r="F704" s="116"/>
      <c r="J704" s="117"/>
      <c r="K704" s="117"/>
      <c r="L704" s="117"/>
    </row>
    <row r="705" ht="12.75" customHeight="1">
      <c r="D705" s="116"/>
      <c r="E705" s="116"/>
      <c r="F705" s="116"/>
      <c r="J705" s="117"/>
      <c r="K705" s="117"/>
      <c r="L705" s="117"/>
    </row>
    <row r="706" ht="12.75" customHeight="1">
      <c r="D706" s="116"/>
      <c r="E706" s="116"/>
      <c r="F706" s="116"/>
      <c r="J706" s="117"/>
      <c r="K706" s="117"/>
      <c r="L706" s="117"/>
    </row>
    <row r="707" ht="12.75" customHeight="1">
      <c r="D707" s="116"/>
      <c r="E707" s="116"/>
      <c r="F707" s="116"/>
      <c r="J707" s="117"/>
      <c r="K707" s="117"/>
      <c r="L707" s="117"/>
    </row>
    <row r="708" ht="12.75" customHeight="1">
      <c r="D708" s="116"/>
      <c r="E708" s="116"/>
      <c r="F708" s="116"/>
      <c r="J708" s="117"/>
      <c r="K708" s="117"/>
      <c r="L708" s="117"/>
    </row>
    <row r="709" ht="12.75" customHeight="1">
      <c r="D709" s="116"/>
      <c r="E709" s="116"/>
      <c r="F709" s="116"/>
      <c r="J709" s="117"/>
      <c r="K709" s="117"/>
      <c r="L709" s="117"/>
    </row>
    <row r="710" ht="12.75" customHeight="1">
      <c r="D710" s="116"/>
      <c r="E710" s="116"/>
      <c r="F710" s="116"/>
      <c r="J710" s="117"/>
      <c r="K710" s="117"/>
      <c r="L710" s="117"/>
    </row>
    <row r="711" ht="12.75" customHeight="1">
      <c r="D711" s="116"/>
      <c r="E711" s="116"/>
      <c r="F711" s="116"/>
      <c r="J711" s="117"/>
      <c r="K711" s="117"/>
      <c r="L711" s="117"/>
    </row>
    <row r="712" ht="12.75" customHeight="1">
      <c r="D712" s="116"/>
      <c r="E712" s="116"/>
      <c r="F712" s="116"/>
      <c r="J712" s="117"/>
      <c r="K712" s="117"/>
      <c r="L712" s="117"/>
    </row>
    <row r="713" ht="12.75" customHeight="1">
      <c r="D713" s="116"/>
      <c r="E713" s="116"/>
      <c r="F713" s="116"/>
      <c r="J713" s="117"/>
      <c r="K713" s="117"/>
      <c r="L713" s="117"/>
    </row>
    <row r="714" ht="12.75" customHeight="1">
      <c r="D714" s="116"/>
      <c r="E714" s="116"/>
      <c r="F714" s="116"/>
      <c r="J714" s="117"/>
      <c r="K714" s="117"/>
      <c r="L714" s="117"/>
    </row>
    <row r="715" ht="12.75" customHeight="1">
      <c r="D715" s="116"/>
      <c r="E715" s="116"/>
      <c r="F715" s="116"/>
      <c r="J715" s="117"/>
      <c r="K715" s="117"/>
      <c r="L715" s="117"/>
    </row>
    <row r="716" ht="12.75" customHeight="1">
      <c r="D716" s="116"/>
      <c r="E716" s="116"/>
      <c r="F716" s="116"/>
      <c r="J716" s="117"/>
      <c r="K716" s="117"/>
      <c r="L716" s="117"/>
    </row>
    <row r="717" ht="12.75" customHeight="1">
      <c r="D717" s="116"/>
      <c r="E717" s="116"/>
      <c r="F717" s="116"/>
      <c r="J717" s="117"/>
      <c r="K717" s="117"/>
      <c r="L717" s="117"/>
    </row>
    <row r="718" ht="12.75" customHeight="1">
      <c r="D718" s="116"/>
      <c r="E718" s="116"/>
      <c r="F718" s="116"/>
      <c r="J718" s="117"/>
      <c r="K718" s="117"/>
      <c r="L718" s="117"/>
    </row>
    <row r="719" ht="12.75" customHeight="1">
      <c r="D719" s="116"/>
      <c r="E719" s="116"/>
      <c r="F719" s="116"/>
      <c r="J719" s="117"/>
      <c r="K719" s="117"/>
      <c r="L719" s="117"/>
    </row>
    <row r="720" ht="12.75" customHeight="1">
      <c r="D720" s="116"/>
      <c r="E720" s="116"/>
      <c r="F720" s="116"/>
      <c r="J720" s="117"/>
      <c r="K720" s="117"/>
      <c r="L720" s="117"/>
    </row>
    <row r="721" ht="12.75" customHeight="1">
      <c r="D721" s="116"/>
      <c r="E721" s="116"/>
      <c r="F721" s="116"/>
      <c r="J721" s="117"/>
      <c r="K721" s="117"/>
      <c r="L721" s="117"/>
    </row>
    <row r="722" ht="12.75" customHeight="1">
      <c r="D722" s="116"/>
      <c r="E722" s="116"/>
      <c r="F722" s="116"/>
      <c r="J722" s="117"/>
      <c r="K722" s="117"/>
      <c r="L722" s="117"/>
    </row>
    <row r="723" ht="12.75" customHeight="1">
      <c r="D723" s="116"/>
      <c r="E723" s="116"/>
      <c r="F723" s="116"/>
      <c r="J723" s="117"/>
      <c r="K723" s="117"/>
      <c r="L723" s="117"/>
    </row>
    <row r="724" ht="12.75" customHeight="1">
      <c r="D724" s="116"/>
      <c r="E724" s="116"/>
      <c r="F724" s="116"/>
      <c r="J724" s="117"/>
      <c r="K724" s="117"/>
      <c r="L724" s="117"/>
    </row>
    <row r="725" ht="12.75" customHeight="1">
      <c r="D725" s="116"/>
      <c r="E725" s="116"/>
      <c r="F725" s="116"/>
      <c r="J725" s="117"/>
      <c r="K725" s="117"/>
      <c r="L725" s="117"/>
    </row>
    <row r="726" ht="12.75" customHeight="1">
      <c r="D726" s="116"/>
      <c r="E726" s="116"/>
      <c r="F726" s="116"/>
      <c r="J726" s="117"/>
      <c r="K726" s="117"/>
      <c r="L726" s="117"/>
    </row>
    <row r="727" ht="12.75" customHeight="1">
      <c r="D727" s="116"/>
      <c r="E727" s="116"/>
      <c r="F727" s="116"/>
      <c r="J727" s="117"/>
      <c r="K727" s="117"/>
      <c r="L727" s="117"/>
    </row>
    <row r="728" ht="12.75" customHeight="1">
      <c r="D728" s="116"/>
      <c r="E728" s="116"/>
      <c r="F728" s="116"/>
      <c r="J728" s="117"/>
      <c r="K728" s="117"/>
      <c r="L728" s="117"/>
    </row>
    <row r="729" ht="12.75" customHeight="1">
      <c r="D729" s="116"/>
      <c r="E729" s="116"/>
      <c r="F729" s="116"/>
      <c r="J729" s="117"/>
      <c r="K729" s="117"/>
      <c r="L729" s="117"/>
    </row>
    <row r="730" ht="12.75" customHeight="1">
      <c r="D730" s="116"/>
      <c r="E730" s="116"/>
      <c r="F730" s="116"/>
      <c r="J730" s="117"/>
      <c r="K730" s="117"/>
      <c r="L730" s="117"/>
    </row>
    <row r="731" ht="12.75" customHeight="1">
      <c r="D731" s="116"/>
      <c r="E731" s="116"/>
      <c r="F731" s="116"/>
      <c r="J731" s="117"/>
      <c r="K731" s="117"/>
      <c r="L731" s="117"/>
    </row>
    <row r="732" ht="12.75" customHeight="1">
      <c r="D732" s="116"/>
      <c r="E732" s="116"/>
      <c r="F732" s="116"/>
      <c r="J732" s="117"/>
      <c r="K732" s="117"/>
      <c r="L732" s="117"/>
    </row>
    <row r="733" ht="12.75" customHeight="1">
      <c r="D733" s="116"/>
      <c r="E733" s="116"/>
      <c r="F733" s="116"/>
      <c r="J733" s="117"/>
      <c r="K733" s="117"/>
      <c r="L733" s="117"/>
    </row>
    <row r="734" ht="12.75" customHeight="1">
      <c r="D734" s="116"/>
      <c r="E734" s="116"/>
      <c r="F734" s="116"/>
      <c r="J734" s="117"/>
      <c r="K734" s="117"/>
      <c r="L734" s="117"/>
    </row>
    <row r="735" ht="12.75" customHeight="1">
      <c r="D735" s="116"/>
      <c r="E735" s="116"/>
      <c r="F735" s="116"/>
      <c r="J735" s="117"/>
      <c r="K735" s="117"/>
      <c r="L735" s="117"/>
    </row>
    <row r="736" ht="12.75" customHeight="1">
      <c r="D736" s="116"/>
      <c r="E736" s="116"/>
      <c r="F736" s="116"/>
      <c r="J736" s="117"/>
      <c r="K736" s="117"/>
      <c r="L736" s="117"/>
    </row>
    <row r="737" ht="12.75" customHeight="1">
      <c r="D737" s="116"/>
      <c r="E737" s="116"/>
      <c r="F737" s="116"/>
      <c r="J737" s="117"/>
      <c r="K737" s="117"/>
      <c r="L737" s="117"/>
    </row>
    <row r="738" ht="12.75" customHeight="1">
      <c r="D738" s="116"/>
      <c r="E738" s="116"/>
      <c r="F738" s="116"/>
      <c r="J738" s="117"/>
      <c r="K738" s="117"/>
      <c r="L738" s="117"/>
    </row>
    <row r="739" ht="12.75" customHeight="1">
      <c r="D739" s="116"/>
      <c r="E739" s="116"/>
      <c r="F739" s="116"/>
      <c r="J739" s="117"/>
      <c r="K739" s="117"/>
      <c r="L739" s="117"/>
    </row>
    <row r="740" ht="12.75" customHeight="1">
      <c r="D740" s="116"/>
      <c r="E740" s="116"/>
      <c r="F740" s="116"/>
      <c r="J740" s="117"/>
      <c r="K740" s="117"/>
      <c r="L740" s="117"/>
    </row>
    <row r="741" ht="12.75" customHeight="1">
      <c r="D741" s="116"/>
      <c r="E741" s="116"/>
      <c r="F741" s="116"/>
      <c r="J741" s="117"/>
      <c r="K741" s="117"/>
      <c r="L741" s="117"/>
    </row>
    <row r="742" ht="12.75" customHeight="1">
      <c r="D742" s="116"/>
      <c r="E742" s="116"/>
      <c r="F742" s="116"/>
      <c r="J742" s="117"/>
      <c r="K742" s="117"/>
      <c r="L742" s="117"/>
    </row>
    <row r="743" ht="12.75" customHeight="1">
      <c r="D743" s="116"/>
      <c r="E743" s="116"/>
      <c r="F743" s="116"/>
      <c r="J743" s="117"/>
      <c r="K743" s="117"/>
      <c r="L743" s="117"/>
    </row>
    <row r="744" ht="12.75" customHeight="1">
      <c r="D744" s="116"/>
      <c r="E744" s="116"/>
      <c r="F744" s="116"/>
      <c r="J744" s="117"/>
      <c r="K744" s="117"/>
      <c r="L744" s="117"/>
    </row>
    <row r="745" ht="12.75" customHeight="1">
      <c r="D745" s="116"/>
      <c r="E745" s="116"/>
      <c r="F745" s="116"/>
      <c r="J745" s="117"/>
      <c r="K745" s="117"/>
      <c r="L745" s="117"/>
    </row>
    <row r="746" ht="12.75" customHeight="1">
      <c r="D746" s="116"/>
      <c r="E746" s="116"/>
      <c r="F746" s="116"/>
      <c r="J746" s="117"/>
      <c r="K746" s="117"/>
      <c r="L746" s="117"/>
    </row>
    <row r="747" ht="12.75" customHeight="1">
      <c r="D747" s="116"/>
      <c r="E747" s="116"/>
      <c r="F747" s="116"/>
      <c r="J747" s="117"/>
      <c r="K747" s="117"/>
      <c r="L747" s="117"/>
    </row>
    <row r="748" ht="12.75" customHeight="1">
      <c r="D748" s="116"/>
      <c r="E748" s="116"/>
      <c r="F748" s="116"/>
      <c r="J748" s="117"/>
      <c r="K748" s="117"/>
      <c r="L748" s="117"/>
    </row>
    <row r="749" ht="12.75" customHeight="1">
      <c r="D749" s="116"/>
      <c r="E749" s="116"/>
      <c r="F749" s="116"/>
      <c r="J749" s="117"/>
      <c r="K749" s="117"/>
      <c r="L749" s="117"/>
    </row>
    <row r="750" ht="12.75" customHeight="1">
      <c r="D750" s="116"/>
      <c r="E750" s="116"/>
      <c r="F750" s="116"/>
      <c r="J750" s="117"/>
      <c r="K750" s="117"/>
      <c r="L750" s="117"/>
    </row>
    <row r="751" ht="12.75" customHeight="1">
      <c r="D751" s="116"/>
      <c r="E751" s="116"/>
      <c r="F751" s="116"/>
      <c r="J751" s="117"/>
      <c r="K751" s="117"/>
      <c r="L751" s="117"/>
    </row>
    <row r="752" ht="12.75" customHeight="1">
      <c r="D752" s="116"/>
      <c r="E752" s="116"/>
      <c r="F752" s="116"/>
      <c r="J752" s="117"/>
      <c r="K752" s="117"/>
      <c r="L752" s="117"/>
    </row>
    <row r="753" ht="12.75" customHeight="1">
      <c r="D753" s="116"/>
      <c r="E753" s="116"/>
      <c r="F753" s="116"/>
      <c r="J753" s="117"/>
      <c r="K753" s="117"/>
      <c r="L753" s="117"/>
    </row>
    <row r="754" ht="12.75" customHeight="1">
      <c r="D754" s="116"/>
      <c r="E754" s="116"/>
      <c r="F754" s="116"/>
      <c r="J754" s="117"/>
      <c r="K754" s="117"/>
      <c r="L754" s="117"/>
    </row>
    <row r="755" ht="12.75" customHeight="1">
      <c r="D755" s="116"/>
      <c r="E755" s="116"/>
      <c r="F755" s="116"/>
      <c r="J755" s="117"/>
      <c r="K755" s="117"/>
      <c r="L755" s="117"/>
    </row>
    <row r="756" ht="12.75" customHeight="1">
      <c r="D756" s="116"/>
      <c r="E756" s="116"/>
      <c r="F756" s="116"/>
      <c r="J756" s="117"/>
      <c r="K756" s="117"/>
      <c r="L756" s="117"/>
    </row>
    <row r="757" ht="12.75" customHeight="1">
      <c r="D757" s="116"/>
      <c r="E757" s="116"/>
      <c r="F757" s="116"/>
      <c r="J757" s="117"/>
      <c r="K757" s="117"/>
      <c r="L757" s="117"/>
    </row>
    <row r="758" ht="12.75" customHeight="1">
      <c r="D758" s="116"/>
      <c r="E758" s="116"/>
      <c r="F758" s="116"/>
      <c r="J758" s="117"/>
      <c r="K758" s="117"/>
      <c r="L758" s="117"/>
    </row>
    <row r="759" ht="12.75" customHeight="1">
      <c r="D759" s="116"/>
      <c r="E759" s="116"/>
      <c r="F759" s="116"/>
      <c r="J759" s="117"/>
      <c r="K759" s="117"/>
      <c r="L759" s="117"/>
    </row>
    <row r="760" ht="12.75" customHeight="1">
      <c r="D760" s="116"/>
      <c r="E760" s="116"/>
      <c r="F760" s="116"/>
      <c r="J760" s="117"/>
      <c r="K760" s="117"/>
      <c r="L760" s="117"/>
    </row>
    <row r="761" ht="12.75" customHeight="1">
      <c r="D761" s="116"/>
      <c r="E761" s="116"/>
      <c r="F761" s="116"/>
      <c r="J761" s="117"/>
      <c r="K761" s="117"/>
      <c r="L761" s="117"/>
    </row>
    <row r="762" ht="12.75" customHeight="1">
      <c r="D762" s="116"/>
      <c r="E762" s="116"/>
      <c r="F762" s="116"/>
      <c r="J762" s="117"/>
      <c r="K762" s="117"/>
      <c r="L762" s="117"/>
    </row>
    <row r="763" ht="12.75" customHeight="1">
      <c r="D763" s="116"/>
      <c r="E763" s="116"/>
      <c r="F763" s="116"/>
      <c r="J763" s="117"/>
      <c r="K763" s="117"/>
      <c r="L763" s="117"/>
    </row>
    <row r="764" ht="12.75" customHeight="1">
      <c r="D764" s="116"/>
      <c r="E764" s="116"/>
      <c r="F764" s="116"/>
      <c r="J764" s="117"/>
      <c r="K764" s="117"/>
      <c r="L764" s="117"/>
    </row>
    <row r="765" ht="12.75" customHeight="1">
      <c r="D765" s="116"/>
      <c r="E765" s="116"/>
      <c r="F765" s="116"/>
      <c r="J765" s="117"/>
      <c r="K765" s="117"/>
      <c r="L765" s="117"/>
    </row>
    <row r="766" ht="12.75" customHeight="1">
      <c r="D766" s="116"/>
      <c r="E766" s="116"/>
      <c r="F766" s="116"/>
      <c r="J766" s="117"/>
      <c r="K766" s="117"/>
      <c r="L766" s="117"/>
    </row>
    <row r="767" ht="12.75" customHeight="1">
      <c r="D767" s="116"/>
      <c r="E767" s="116"/>
      <c r="F767" s="116"/>
      <c r="J767" s="117"/>
      <c r="K767" s="117"/>
      <c r="L767" s="117"/>
    </row>
    <row r="768" ht="12.75" customHeight="1">
      <c r="D768" s="116"/>
      <c r="E768" s="116"/>
      <c r="F768" s="116"/>
      <c r="J768" s="117"/>
      <c r="K768" s="117"/>
      <c r="L768" s="117"/>
    </row>
    <row r="769" ht="12.75" customHeight="1">
      <c r="D769" s="116"/>
      <c r="E769" s="116"/>
      <c r="F769" s="116"/>
      <c r="J769" s="117"/>
      <c r="K769" s="117"/>
      <c r="L769" s="117"/>
    </row>
    <row r="770" ht="12.75" customHeight="1">
      <c r="D770" s="116"/>
      <c r="E770" s="116"/>
      <c r="F770" s="116"/>
      <c r="J770" s="117"/>
      <c r="K770" s="117"/>
      <c r="L770" s="117"/>
    </row>
    <row r="771" ht="12.75" customHeight="1">
      <c r="D771" s="116"/>
      <c r="E771" s="116"/>
      <c r="F771" s="116"/>
      <c r="J771" s="117"/>
      <c r="K771" s="117"/>
      <c r="L771" s="117"/>
    </row>
    <row r="772" ht="12.75" customHeight="1">
      <c r="D772" s="116"/>
      <c r="E772" s="116"/>
      <c r="F772" s="116"/>
      <c r="J772" s="117"/>
      <c r="K772" s="117"/>
      <c r="L772" s="117"/>
    </row>
    <row r="773" ht="12.75" customHeight="1">
      <c r="D773" s="116"/>
      <c r="E773" s="116"/>
      <c r="F773" s="116"/>
      <c r="J773" s="117"/>
      <c r="K773" s="117"/>
      <c r="L773" s="117"/>
    </row>
    <row r="774" ht="12.75" customHeight="1">
      <c r="D774" s="116"/>
      <c r="E774" s="116"/>
      <c r="F774" s="116"/>
      <c r="J774" s="117"/>
      <c r="K774" s="117"/>
      <c r="L774" s="117"/>
    </row>
    <row r="775" ht="12.75" customHeight="1">
      <c r="D775" s="116"/>
      <c r="E775" s="116"/>
      <c r="F775" s="116"/>
      <c r="J775" s="117"/>
      <c r="K775" s="117"/>
      <c r="L775" s="117"/>
    </row>
    <row r="776" ht="12.75" customHeight="1">
      <c r="D776" s="116"/>
      <c r="E776" s="116"/>
      <c r="F776" s="116"/>
      <c r="J776" s="117"/>
      <c r="K776" s="117"/>
      <c r="L776" s="117"/>
    </row>
    <row r="777" ht="12.75" customHeight="1">
      <c r="D777" s="116"/>
      <c r="E777" s="116"/>
      <c r="F777" s="116"/>
      <c r="J777" s="117"/>
      <c r="K777" s="117"/>
      <c r="L777" s="117"/>
    </row>
    <row r="778" ht="12.75" customHeight="1">
      <c r="D778" s="116"/>
      <c r="E778" s="116"/>
      <c r="F778" s="116"/>
      <c r="J778" s="117"/>
      <c r="K778" s="117"/>
      <c r="L778" s="117"/>
    </row>
    <row r="779" ht="12.75" customHeight="1">
      <c r="D779" s="116"/>
      <c r="E779" s="116"/>
      <c r="F779" s="116"/>
      <c r="J779" s="117"/>
      <c r="K779" s="117"/>
      <c r="L779" s="117"/>
    </row>
    <row r="780" ht="12.75" customHeight="1">
      <c r="D780" s="116"/>
      <c r="E780" s="116"/>
      <c r="F780" s="116"/>
      <c r="J780" s="117"/>
      <c r="K780" s="117"/>
      <c r="L780" s="117"/>
    </row>
    <row r="781" ht="12.75" customHeight="1">
      <c r="D781" s="116"/>
      <c r="E781" s="116"/>
      <c r="F781" s="116"/>
      <c r="J781" s="117"/>
      <c r="K781" s="117"/>
      <c r="L781" s="117"/>
    </row>
    <row r="782" ht="12.75" customHeight="1">
      <c r="D782" s="116"/>
      <c r="E782" s="116"/>
      <c r="F782" s="116"/>
      <c r="J782" s="117"/>
      <c r="K782" s="117"/>
      <c r="L782" s="117"/>
    </row>
    <row r="783" ht="12.75" customHeight="1">
      <c r="D783" s="116"/>
      <c r="E783" s="116"/>
      <c r="F783" s="116"/>
      <c r="J783" s="117"/>
      <c r="K783" s="117"/>
      <c r="L783" s="117"/>
    </row>
    <row r="784" ht="12.75" customHeight="1">
      <c r="D784" s="116"/>
      <c r="E784" s="116"/>
      <c r="F784" s="116"/>
      <c r="J784" s="117"/>
      <c r="K784" s="117"/>
      <c r="L784" s="117"/>
    </row>
    <row r="785" ht="12.75" customHeight="1">
      <c r="D785" s="116"/>
      <c r="E785" s="116"/>
      <c r="F785" s="116"/>
      <c r="J785" s="117"/>
      <c r="K785" s="117"/>
      <c r="L785" s="117"/>
    </row>
    <row r="786" ht="12.75" customHeight="1">
      <c r="D786" s="116"/>
      <c r="E786" s="116"/>
      <c r="F786" s="116"/>
      <c r="J786" s="117"/>
      <c r="K786" s="117"/>
      <c r="L786" s="117"/>
    </row>
    <row r="787" ht="12.75" customHeight="1">
      <c r="D787" s="116"/>
      <c r="E787" s="116"/>
      <c r="F787" s="116"/>
      <c r="J787" s="117"/>
      <c r="K787" s="117"/>
      <c r="L787" s="117"/>
    </row>
    <row r="788" ht="12.75" customHeight="1">
      <c r="D788" s="116"/>
      <c r="E788" s="116"/>
      <c r="F788" s="116"/>
      <c r="J788" s="117"/>
      <c r="K788" s="117"/>
      <c r="L788" s="117"/>
    </row>
    <row r="789" ht="12.75" customHeight="1">
      <c r="D789" s="116"/>
      <c r="E789" s="116"/>
      <c r="F789" s="116"/>
      <c r="J789" s="117"/>
      <c r="K789" s="117"/>
      <c r="L789" s="117"/>
    </row>
    <row r="790" ht="12.75" customHeight="1">
      <c r="D790" s="116"/>
      <c r="E790" s="116"/>
      <c r="F790" s="116"/>
      <c r="J790" s="117"/>
      <c r="K790" s="117"/>
      <c r="L790" s="117"/>
    </row>
    <row r="791" ht="12.75" customHeight="1">
      <c r="D791" s="116"/>
      <c r="E791" s="116"/>
      <c r="F791" s="116"/>
      <c r="J791" s="117"/>
      <c r="K791" s="117"/>
      <c r="L791" s="117"/>
    </row>
    <row r="792" ht="12.75" customHeight="1">
      <c r="D792" s="116"/>
      <c r="E792" s="116"/>
      <c r="F792" s="116"/>
      <c r="J792" s="117"/>
      <c r="K792" s="117"/>
      <c r="L792" s="117"/>
    </row>
    <row r="793" ht="12.75" customHeight="1">
      <c r="D793" s="116"/>
      <c r="E793" s="116"/>
      <c r="F793" s="116"/>
      <c r="J793" s="117"/>
      <c r="K793" s="117"/>
      <c r="L793" s="117"/>
    </row>
    <row r="794" ht="12.75" customHeight="1">
      <c r="D794" s="116"/>
      <c r="E794" s="116"/>
      <c r="F794" s="116"/>
      <c r="J794" s="117"/>
      <c r="K794" s="117"/>
      <c r="L794" s="117"/>
    </row>
    <row r="795" ht="12.75" customHeight="1">
      <c r="D795" s="116"/>
      <c r="E795" s="116"/>
      <c r="F795" s="116"/>
      <c r="J795" s="117"/>
      <c r="K795" s="117"/>
      <c r="L795" s="117"/>
    </row>
    <row r="796" ht="12.75" customHeight="1">
      <c r="D796" s="116"/>
      <c r="E796" s="116"/>
      <c r="F796" s="116"/>
      <c r="J796" s="117"/>
      <c r="K796" s="117"/>
      <c r="L796" s="117"/>
    </row>
    <row r="797" ht="12.75" customHeight="1">
      <c r="D797" s="116"/>
      <c r="E797" s="116"/>
      <c r="F797" s="116"/>
      <c r="J797" s="117"/>
      <c r="K797" s="117"/>
      <c r="L797" s="117"/>
    </row>
    <row r="798" ht="12.75" customHeight="1">
      <c r="D798" s="116"/>
      <c r="E798" s="116"/>
      <c r="F798" s="116"/>
      <c r="J798" s="117"/>
      <c r="K798" s="117"/>
      <c r="L798" s="117"/>
    </row>
    <row r="799" ht="12.75" customHeight="1">
      <c r="D799" s="116"/>
      <c r="E799" s="116"/>
      <c r="F799" s="116"/>
      <c r="J799" s="117"/>
      <c r="K799" s="117"/>
      <c r="L799" s="117"/>
    </row>
    <row r="800" ht="12.75" customHeight="1">
      <c r="D800" s="116"/>
      <c r="E800" s="116"/>
      <c r="F800" s="116"/>
      <c r="J800" s="117"/>
      <c r="K800" s="117"/>
      <c r="L800" s="117"/>
    </row>
    <row r="801" ht="12.75" customHeight="1">
      <c r="D801" s="116"/>
      <c r="E801" s="116"/>
      <c r="F801" s="116"/>
      <c r="J801" s="117"/>
      <c r="K801" s="117"/>
      <c r="L801" s="117"/>
    </row>
    <row r="802" ht="12.75" customHeight="1">
      <c r="D802" s="116"/>
      <c r="E802" s="116"/>
      <c r="F802" s="116"/>
      <c r="J802" s="117"/>
      <c r="K802" s="117"/>
      <c r="L802" s="117"/>
    </row>
    <row r="803" ht="12.75" customHeight="1">
      <c r="D803" s="116"/>
      <c r="E803" s="116"/>
      <c r="F803" s="116"/>
      <c r="J803" s="117"/>
      <c r="K803" s="117"/>
      <c r="L803" s="117"/>
    </row>
    <row r="804" ht="12.75" customHeight="1">
      <c r="D804" s="116"/>
      <c r="E804" s="116"/>
      <c r="F804" s="116"/>
      <c r="J804" s="117"/>
      <c r="K804" s="117"/>
      <c r="L804" s="117"/>
    </row>
    <row r="805" ht="12.75" customHeight="1">
      <c r="D805" s="116"/>
      <c r="E805" s="116"/>
      <c r="F805" s="116"/>
      <c r="J805" s="117"/>
      <c r="K805" s="117"/>
      <c r="L805" s="117"/>
    </row>
    <row r="806" ht="12.75" customHeight="1">
      <c r="D806" s="116"/>
      <c r="E806" s="116"/>
      <c r="F806" s="116"/>
      <c r="J806" s="117"/>
      <c r="K806" s="117"/>
      <c r="L806" s="117"/>
    </row>
    <row r="807" ht="12.75" customHeight="1">
      <c r="D807" s="116"/>
      <c r="E807" s="116"/>
      <c r="F807" s="116"/>
      <c r="J807" s="117"/>
      <c r="K807" s="117"/>
      <c r="L807" s="117"/>
    </row>
    <row r="808" ht="12.75" customHeight="1">
      <c r="D808" s="116"/>
      <c r="E808" s="116"/>
      <c r="F808" s="116"/>
      <c r="J808" s="117"/>
      <c r="K808" s="117"/>
      <c r="L808" s="117"/>
    </row>
    <row r="809" ht="12.75" customHeight="1">
      <c r="D809" s="116"/>
      <c r="E809" s="116"/>
      <c r="F809" s="116"/>
      <c r="J809" s="117"/>
      <c r="K809" s="117"/>
      <c r="L809" s="117"/>
    </row>
    <row r="810" ht="12.75" customHeight="1">
      <c r="D810" s="116"/>
      <c r="E810" s="116"/>
      <c r="F810" s="116"/>
      <c r="J810" s="117"/>
      <c r="K810" s="117"/>
      <c r="L810" s="117"/>
    </row>
    <row r="811" ht="12.75" customHeight="1">
      <c r="D811" s="116"/>
      <c r="E811" s="116"/>
      <c r="F811" s="116"/>
      <c r="J811" s="117"/>
      <c r="K811" s="117"/>
      <c r="L811" s="117"/>
    </row>
    <row r="812" ht="12.75" customHeight="1">
      <c r="D812" s="116"/>
      <c r="E812" s="116"/>
      <c r="F812" s="116"/>
      <c r="J812" s="117"/>
      <c r="K812" s="117"/>
      <c r="L812" s="117"/>
    </row>
    <row r="813" ht="12.75" customHeight="1">
      <c r="D813" s="116"/>
      <c r="E813" s="116"/>
      <c r="F813" s="116"/>
      <c r="J813" s="117"/>
      <c r="K813" s="117"/>
      <c r="L813" s="117"/>
    </row>
    <row r="814" ht="12.75" customHeight="1">
      <c r="D814" s="116"/>
      <c r="E814" s="116"/>
      <c r="F814" s="116"/>
      <c r="J814" s="117"/>
      <c r="K814" s="117"/>
      <c r="L814" s="117"/>
    </row>
    <row r="815" ht="12.75" customHeight="1">
      <c r="D815" s="116"/>
      <c r="E815" s="116"/>
      <c r="F815" s="116"/>
      <c r="J815" s="117"/>
      <c r="K815" s="117"/>
      <c r="L815" s="117"/>
    </row>
    <row r="816" ht="12.75" customHeight="1">
      <c r="D816" s="116"/>
      <c r="E816" s="116"/>
      <c r="F816" s="116"/>
      <c r="J816" s="117"/>
      <c r="K816" s="117"/>
      <c r="L816" s="117"/>
    </row>
    <row r="817" ht="12.75" customHeight="1">
      <c r="D817" s="116"/>
      <c r="E817" s="116"/>
      <c r="F817" s="116"/>
      <c r="J817" s="117"/>
      <c r="K817" s="117"/>
      <c r="L817" s="117"/>
    </row>
    <row r="818" ht="12.75" customHeight="1">
      <c r="D818" s="116"/>
      <c r="E818" s="116"/>
      <c r="F818" s="116"/>
      <c r="J818" s="117"/>
      <c r="K818" s="117"/>
      <c r="L818" s="117"/>
    </row>
    <row r="819" ht="12.75" customHeight="1">
      <c r="D819" s="116"/>
      <c r="E819" s="116"/>
      <c r="F819" s="116"/>
      <c r="J819" s="117"/>
      <c r="K819" s="117"/>
      <c r="L819" s="117"/>
    </row>
    <row r="820" ht="12.75" customHeight="1">
      <c r="D820" s="116"/>
      <c r="E820" s="116"/>
      <c r="F820" s="116"/>
      <c r="J820" s="117"/>
      <c r="K820" s="117"/>
      <c r="L820" s="117"/>
    </row>
    <row r="821" ht="12.75" customHeight="1">
      <c r="D821" s="116"/>
      <c r="E821" s="116"/>
      <c r="F821" s="116"/>
      <c r="J821" s="117"/>
      <c r="K821" s="117"/>
      <c r="L821" s="117"/>
    </row>
    <row r="822" ht="12.75" customHeight="1">
      <c r="D822" s="116"/>
      <c r="E822" s="116"/>
      <c r="F822" s="116"/>
      <c r="J822" s="117"/>
      <c r="K822" s="117"/>
      <c r="L822" s="117"/>
    </row>
    <row r="823" ht="12.75" customHeight="1">
      <c r="D823" s="116"/>
      <c r="E823" s="116"/>
      <c r="F823" s="116"/>
      <c r="J823" s="117"/>
      <c r="K823" s="117"/>
      <c r="L823" s="117"/>
    </row>
    <row r="824" ht="12.75" customHeight="1">
      <c r="D824" s="116"/>
      <c r="E824" s="116"/>
      <c r="F824" s="116"/>
      <c r="J824" s="117"/>
      <c r="K824" s="117"/>
      <c r="L824" s="117"/>
    </row>
    <row r="825" ht="12.75" customHeight="1">
      <c r="D825" s="116"/>
      <c r="E825" s="116"/>
      <c r="F825" s="116"/>
      <c r="J825" s="117"/>
      <c r="K825" s="117"/>
      <c r="L825" s="117"/>
    </row>
    <row r="826" ht="12.75" customHeight="1">
      <c r="D826" s="116"/>
      <c r="E826" s="116"/>
      <c r="F826" s="116"/>
      <c r="J826" s="117"/>
      <c r="K826" s="117"/>
      <c r="L826" s="117"/>
    </row>
    <row r="827" ht="12.75" customHeight="1">
      <c r="D827" s="116"/>
      <c r="E827" s="116"/>
      <c r="F827" s="116"/>
      <c r="J827" s="117"/>
      <c r="K827" s="117"/>
      <c r="L827" s="117"/>
    </row>
    <row r="828" ht="12.75" customHeight="1">
      <c r="D828" s="116"/>
      <c r="E828" s="116"/>
      <c r="F828" s="116"/>
      <c r="J828" s="117"/>
      <c r="K828" s="117"/>
      <c r="L828" s="117"/>
    </row>
    <row r="829" ht="12.75" customHeight="1">
      <c r="D829" s="116"/>
      <c r="E829" s="116"/>
      <c r="F829" s="116"/>
      <c r="J829" s="117"/>
      <c r="K829" s="117"/>
      <c r="L829" s="117"/>
    </row>
    <row r="830" ht="12.75" customHeight="1">
      <c r="D830" s="116"/>
      <c r="E830" s="116"/>
      <c r="F830" s="116"/>
      <c r="J830" s="117"/>
      <c r="K830" s="117"/>
      <c r="L830" s="117"/>
    </row>
    <row r="831" ht="12.75" customHeight="1">
      <c r="D831" s="116"/>
      <c r="E831" s="116"/>
      <c r="F831" s="116"/>
      <c r="J831" s="117"/>
      <c r="K831" s="117"/>
      <c r="L831" s="117"/>
    </row>
    <row r="832" ht="12.75" customHeight="1">
      <c r="D832" s="116"/>
      <c r="E832" s="116"/>
      <c r="F832" s="116"/>
      <c r="J832" s="117"/>
      <c r="K832" s="117"/>
      <c r="L832" s="117"/>
    </row>
    <row r="833" ht="12.75" customHeight="1">
      <c r="D833" s="116"/>
      <c r="E833" s="116"/>
      <c r="F833" s="116"/>
      <c r="J833" s="117"/>
      <c r="K833" s="117"/>
      <c r="L833" s="117"/>
    </row>
    <row r="834" ht="12.75" customHeight="1">
      <c r="D834" s="116"/>
      <c r="E834" s="116"/>
      <c r="F834" s="116"/>
      <c r="J834" s="117"/>
      <c r="K834" s="117"/>
      <c r="L834" s="117"/>
    </row>
    <row r="835" ht="12.75" customHeight="1">
      <c r="D835" s="116"/>
      <c r="E835" s="116"/>
      <c r="F835" s="116"/>
      <c r="J835" s="117"/>
      <c r="K835" s="117"/>
      <c r="L835" s="117"/>
    </row>
    <row r="836" ht="12.75" customHeight="1">
      <c r="D836" s="116"/>
      <c r="E836" s="116"/>
      <c r="F836" s="116"/>
      <c r="J836" s="117"/>
      <c r="K836" s="117"/>
      <c r="L836" s="117"/>
    </row>
    <row r="837" ht="12.75" customHeight="1">
      <c r="D837" s="116"/>
      <c r="E837" s="116"/>
      <c r="F837" s="116"/>
      <c r="J837" s="117"/>
      <c r="K837" s="117"/>
      <c r="L837" s="117"/>
    </row>
    <row r="838" ht="12.75" customHeight="1">
      <c r="D838" s="116"/>
      <c r="E838" s="116"/>
      <c r="F838" s="116"/>
      <c r="J838" s="117"/>
      <c r="K838" s="117"/>
      <c r="L838" s="117"/>
    </row>
    <row r="839" ht="12.75" customHeight="1">
      <c r="D839" s="116"/>
      <c r="E839" s="116"/>
      <c r="F839" s="116"/>
      <c r="J839" s="117"/>
      <c r="K839" s="117"/>
      <c r="L839" s="117"/>
    </row>
    <row r="840" ht="12.75" customHeight="1">
      <c r="D840" s="116"/>
      <c r="E840" s="116"/>
      <c r="F840" s="116"/>
      <c r="J840" s="117"/>
      <c r="K840" s="117"/>
      <c r="L840" s="117"/>
    </row>
    <row r="841" ht="12.75" customHeight="1">
      <c r="D841" s="116"/>
      <c r="E841" s="116"/>
      <c r="F841" s="116"/>
      <c r="J841" s="117"/>
      <c r="K841" s="117"/>
      <c r="L841" s="117"/>
    </row>
    <row r="842" ht="12.75" customHeight="1">
      <c r="D842" s="116"/>
      <c r="E842" s="116"/>
      <c r="F842" s="116"/>
      <c r="J842" s="117"/>
      <c r="K842" s="117"/>
      <c r="L842" s="117"/>
    </row>
    <row r="843" ht="12.75" customHeight="1">
      <c r="D843" s="116"/>
      <c r="E843" s="116"/>
      <c r="F843" s="116"/>
      <c r="J843" s="117"/>
      <c r="K843" s="117"/>
      <c r="L843" s="117"/>
    </row>
    <row r="844" ht="12.75" customHeight="1">
      <c r="D844" s="116"/>
      <c r="E844" s="116"/>
      <c r="F844" s="116"/>
      <c r="J844" s="117"/>
      <c r="K844" s="117"/>
      <c r="L844" s="117"/>
    </row>
    <row r="845" ht="12.75" customHeight="1">
      <c r="D845" s="116"/>
      <c r="E845" s="116"/>
      <c r="F845" s="116"/>
      <c r="J845" s="117"/>
      <c r="K845" s="117"/>
      <c r="L845" s="117"/>
    </row>
    <row r="846" ht="12.75" customHeight="1">
      <c r="D846" s="116"/>
      <c r="E846" s="116"/>
      <c r="F846" s="116"/>
      <c r="J846" s="117"/>
      <c r="K846" s="117"/>
      <c r="L846" s="117"/>
    </row>
    <row r="847" ht="12.75" customHeight="1">
      <c r="D847" s="116"/>
      <c r="E847" s="116"/>
      <c r="F847" s="116"/>
      <c r="J847" s="117"/>
      <c r="K847" s="117"/>
      <c r="L847" s="117"/>
    </row>
    <row r="848" ht="12.75" customHeight="1">
      <c r="D848" s="116"/>
      <c r="E848" s="116"/>
      <c r="F848" s="116"/>
      <c r="J848" s="117"/>
      <c r="K848" s="117"/>
      <c r="L848" s="117"/>
    </row>
    <row r="849" ht="12.75" customHeight="1">
      <c r="D849" s="116"/>
      <c r="E849" s="116"/>
      <c r="F849" s="116"/>
      <c r="J849" s="117"/>
      <c r="K849" s="117"/>
      <c r="L849" s="117"/>
    </row>
    <row r="850" ht="12.75" customHeight="1">
      <c r="D850" s="116"/>
      <c r="E850" s="116"/>
      <c r="F850" s="116"/>
      <c r="J850" s="117"/>
      <c r="K850" s="117"/>
      <c r="L850" s="117"/>
    </row>
    <row r="851" ht="12.75" customHeight="1">
      <c r="D851" s="116"/>
      <c r="E851" s="116"/>
      <c r="F851" s="116"/>
      <c r="J851" s="117"/>
      <c r="K851" s="117"/>
      <c r="L851" s="117"/>
    </row>
    <row r="852" ht="12.75" customHeight="1">
      <c r="D852" s="116"/>
      <c r="E852" s="116"/>
      <c r="F852" s="116"/>
      <c r="J852" s="117"/>
      <c r="K852" s="117"/>
      <c r="L852" s="117"/>
    </row>
    <row r="853" ht="12.75" customHeight="1">
      <c r="D853" s="116"/>
      <c r="E853" s="116"/>
      <c r="F853" s="116"/>
      <c r="J853" s="117"/>
      <c r="K853" s="117"/>
      <c r="L853" s="117"/>
    </row>
    <row r="854" ht="12.75" customHeight="1">
      <c r="D854" s="116"/>
      <c r="E854" s="116"/>
      <c r="F854" s="116"/>
      <c r="J854" s="117"/>
      <c r="K854" s="117"/>
      <c r="L854" s="117"/>
    </row>
    <row r="855" ht="12.75" customHeight="1">
      <c r="D855" s="116"/>
      <c r="E855" s="116"/>
      <c r="F855" s="116"/>
      <c r="J855" s="117"/>
      <c r="K855" s="117"/>
      <c r="L855" s="117"/>
    </row>
    <row r="856" ht="12.75" customHeight="1">
      <c r="D856" s="116"/>
      <c r="E856" s="116"/>
      <c r="F856" s="116"/>
      <c r="J856" s="117"/>
      <c r="K856" s="117"/>
      <c r="L856" s="117"/>
    </row>
    <row r="857" ht="12.75" customHeight="1">
      <c r="D857" s="116"/>
      <c r="E857" s="116"/>
      <c r="F857" s="116"/>
      <c r="J857" s="117"/>
      <c r="K857" s="117"/>
      <c r="L857" s="117"/>
    </row>
    <row r="858" ht="12.75" customHeight="1">
      <c r="D858" s="116"/>
      <c r="E858" s="116"/>
      <c r="F858" s="116"/>
      <c r="J858" s="117"/>
      <c r="K858" s="117"/>
      <c r="L858" s="117"/>
    </row>
    <row r="859" ht="12.75" customHeight="1">
      <c r="D859" s="116"/>
      <c r="E859" s="116"/>
      <c r="F859" s="116"/>
      <c r="J859" s="117"/>
      <c r="K859" s="117"/>
      <c r="L859" s="117"/>
    </row>
    <row r="860" ht="12.75" customHeight="1">
      <c r="D860" s="116"/>
      <c r="E860" s="116"/>
      <c r="F860" s="116"/>
      <c r="J860" s="117"/>
      <c r="K860" s="117"/>
      <c r="L860" s="117"/>
    </row>
    <row r="861" ht="12.75" customHeight="1">
      <c r="D861" s="116"/>
      <c r="E861" s="116"/>
      <c r="F861" s="116"/>
      <c r="J861" s="117"/>
      <c r="K861" s="117"/>
      <c r="L861" s="117"/>
    </row>
    <row r="862" ht="12.75" customHeight="1">
      <c r="D862" s="116"/>
      <c r="E862" s="116"/>
      <c r="F862" s="116"/>
      <c r="J862" s="117"/>
      <c r="K862" s="117"/>
      <c r="L862" s="117"/>
    </row>
    <row r="863" ht="12.75" customHeight="1">
      <c r="D863" s="116"/>
      <c r="E863" s="116"/>
      <c r="F863" s="116"/>
      <c r="J863" s="117"/>
      <c r="K863" s="117"/>
      <c r="L863" s="117"/>
    </row>
    <row r="864" ht="12.75" customHeight="1">
      <c r="D864" s="116"/>
      <c r="E864" s="116"/>
      <c r="F864" s="116"/>
      <c r="J864" s="117"/>
      <c r="K864" s="117"/>
      <c r="L864" s="117"/>
    </row>
    <row r="865" ht="12.75" customHeight="1">
      <c r="D865" s="116"/>
      <c r="E865" s="116"/>
      <c r="F865" s="116"/>
      <c r="J865" s="117"/>
      <c r="K865" s="117"/>
      <c r="L865" s="117"/>
    </row>
    <row r="866" ht="12.75" customHeight="1">
      <c r="D866" s="116"/>
      <c r="E866" s="116"/>
      <c r="F866" s="116"/>
      <c r="J866" s="117"/>
      <c r="K866" s="117"/>
      <c r="L866" s="117"/>
    </row>
    <row r="867" ht="12.75" customHeight="1">
      <c r="D867" s="116"/>
      <c r="E867" s="116"/>
      <c r="F867" s="116"/>
      <c r="J867" s="117"/>
      <c r="K867" s="117"/>
      <c r="L867" s="117"/>
    </row>
    <row r="868" ht="12.75" customHeight="1">
      <c r="D868" s="116"/>
      <c r="E868" s="116"/>
      <c r="F868" s="116"/>
      <c r="J868" s="117"/>
      <c r="K868" s="117"/>
      <c r="L868" s="117"/>
    </row>
    <row r="869" ht="12.75" customHeight="1">
      <c r="D869" s="116"/>
      <c r="E869" s="116"/>
      <c r="F869" s="116"/>
      <c r="J869" s="117"/>
      <c r="K869" s="117"/>
      <c r="L869" s="117"/>
    </row>
    <row r="870" ht="12.75" customHeight="1">
      <c r="D870" s="116"/>
      <c r="E870" s="116"/>
      <c r="F870" s="116"/>
      <c r="J870" s="117"/>
      <c r="K870" s="117"/>
      <c r="L870" s="117"/>
    </row>
    <row r="871" ht="12.75" customHeight="1">
      <c r="D871" s="116"/>
      <c r="E871" s="116"/>
      <c r="F871" s="116"/>
      <c r="J871" s="117"/>
      <c r="K871" s="117"/>
      <c r="L871" s="117"/>
    </row>
    <row r="872" ht="12.75" customHeight="1">
      <c r="D872" s="116"/>
      <c r="E872" s="116"/>
      <c r="F872" s="116"/>
      <c r="J872" s="117"/>
      <c r="K872" s="117"/>
      <c r="L872" s="117"/>
    </row>
    <row r="873" ht="12.75" customHeight="1">
      <c r="D873" s="116"/>
      <c r="E873" s="116"/>
      <c r="F873" s="116"/>
      <c r="J873" s="117"/>
      <c r="K873" s="117"/>
      <c r="L873" s="117"/>
    </row>
    <row r="874" ht="12.75" customHeight="1">
      <c r="D874" s="116"/>
      <c r="E874" s="116"/>
      <c r="F874" s="116"/>
      <c r="J874" s="117"/>
      <c r="K874" s="117"/>
      <c r="L874" s="117"/>
    </row>
    <row r="875" ht="12.75" customHeight="1">
      <c r="D875" s="116"/>
      <c r="E875" s="116"/>
      <c r="F875" s="116"/>
      <c r="J875" s="117"/>
      <c r="K875" s="117"/>
      <c r="L875" s="117"/>
    </row>
    <row r="876" ht="12.75" customHeight="1">
      <c r="D876" s="116"/>
      <c r="E876" s="116"/>
      <c r="F876" s="116"/>
      <c r="J876" s="117"/>
      <c r="K876" s="117"/>
      <c r="L876" s="117"/>
    </row>
    <row r="877" ht="12.75" customHeight="1">
      <c r="D877" s="116"/>
      <c r="E877" s="116"/>
      <c r="F877" s="116"/>
      <c r="J877" s="117"/>
      <c r="K877" s="117"/>
      <c r="L877" s="117"/>
    </row>
    <row r="878" ht="12.75" customHeight="1">
      <c r="D878" s="116"/>
      <c r="E878" s="116"/>
      <c r="F878" s="116"/>
      <c r="J878" s="117"/>
      <c r="K878" s="117"/>
      <c r="L878" s="117"/>
    </row>
    <row r="879" ht="12.75" customHeight="1">
      <c r="D879" s="116"/>
      <c r="E879" s="116"/>
      <c r="F879" s="116"/>
      <c r="J879" s="117"/>
      <c r="K879" s="117"/>
      <c r="L879" s="117"/>
    </row>
    <row r="880" ht="12.75" customHeight="1">
      <c r="D880" s="116"/>
      <c r="E880" s="116"/>
      <c r="F880" s="116"/>
      <c r="J880" s="117"/>
      <c r="K880" s="117"/>
      <c r="L880" s="117"/>
    </row>
    <row r="881" ht="12.75" customHeight="1">
      <c r="D881" s="116"/>
      <c r="E881" s="116"/>
      <c r="F881" s="116"/>
      <c r="J881" s="117"/>
      <c r="K881" s="117"/>
      <c r="L881" s="117"/>
    </row>
    <row r="882" ht="12.75" customHeight="1">
      <c r="D882" s="116"/>
      <c r="E882" s="116"/>
      <c r="F882" s="116"/>
      <c r="J882" s="117"/>
      <c r="K882" s="117"/>
      <c r="L882" s="117"/>
    </row>
    <row r="883" ht="12.75" customHeight="1">
      <c r="D883" s="116"/>
      <c r="E883" s="116"/>
      <c r="F883" s="116"/>
      <c r="J883" s="117"/>
      <c r="K883" s="117"/>
      <c r="L883" s="117"/>
    </row>
    <row r="884" ht="12.75" customHeight="1">
      <c r="D884" s="116"/>
      <c r="E884" s="116"/>
      <c r="F884" s="116"/>
      <c r="J884" s="117"/>
      <c r="K884" s="117"/>
      <c r="L884" s="117"/>
    </row>
    <row r="885" ht="12.75" customHeight="1">
      <c r="D885" s="116"/>
      <c r="E885" s="116"/>
      <c r="F885" s="116"/>
      <c r="J885" s="117"/>
      <c r="K885" s="117"/>
      <c r="L885" s="117"/>
    </row>
    <row r="886" ht="12.75" customHeight="1">
      <c r="D886" s="116"/>
      <c r="E886" s="116"/>
      <c r="F886" s="116"/>
      <c r="J886" s="117"/>
      <c r="K886" s="117"/>
      <c r="L886" s="117"/>
    </row>
    <row r="887" ht="12.75" customHeight="1">
      <c r="D887" s="116"/>
      <c r="E887" s="116"/>
      <c r="F887" s="116"/>
      <c r="J887" s="117"/>
      <c r="K887" s="117"/>
      <c r="L887" s="117"/>
    </row>
    <row r="888" ht="12.75" customHeight="1">
      <c r="D888" s="116"/>
      <c r="E888" s="116"/>
      <c r="F888" s="116"/>
      <c r="J888" s="117"/>
      <c r="K888" s="117"/>
      <c r="L888" s="117"/>
    </row>
    <row r="889" ht="12.75" customHeight="1">
      <c r="D889" s="116"/>
      <c r="E889" s="116"/>
      <c r="F889" s="116"/>
      <c r="J889" s="117"/>
      <c r="K889" s="117"/>
      <c r="L889" s="117"/>
    </row>
    <row r="890" ht="12.75" customHeight="1">
      <c r="D890" s="116"/>
      <c r="E890" s="116"/>
      <c r="F890" s="116"/>
      <c r="J890" s="117"/>
      <c r="K890" s="117"/>
      <c r="L890" s="117"/>
    </row>
    <row r="891" ht="12.75" customHeight="1">
      <c r="D891" s="116"/>
      <c r="E891" s="116"/>
      <c r="F891" s="116"/>
      <c r="J891" s="117"/>
      <c r="K891" s="117"/>
      <c r="L891" s="117"/>
    </row>
    <row r="892" ht="12.75" customHeight="1">
      <c r="D892" s="116"/>
      <c r="E892" s="116"/>
      <c r="F892" s="116"/>
      <c r="J892" s="117"/>
      <c r="K892" s="117"/>
      <c r="L892" s="117"/>
    </row>
    <row r="893" ht="12.75" customHeight="1">
      <c r="D893" s="116"/>
      <c r="E893" s="116"/>
      <c r="F893" s="116"/>
      <c r="J893" s="117"/>
      <c r="K893" s="117"/>
      <c r="L893" s="117"/>
    </row>
    <row r="894" ht="12.75" customHeight="1">
      <c r="D894" s="116"/>
      <c r="E894" s="116"/>
      <c r="F894" s="116"/>
      <c r="J894" s="117"/>
      <c r="K894" s="117"/>
      <c r="L894" s="117"/>
    </row>
    <row r="895" ht="12.75" customHeight="1">
      <c r="D895" s="116"/>
      <c r="E895" s="116"/>
      <c r="F895" s="116"/>
      <c r="J895" s="117"/>
      <c r="K895" s="117"/>
      <c r="L895" s="117"/>
    </row>
    <row r="896" ht="12.75" customHeight="1">
      <c r="D896" s="116"/>
      <c r="E896" s="116"/>
      <c r="F896" s="116"/>
      <c r="J896" s="117"/>
      <c r="K896" s="117"/>
      <c r="L896" s="117"/>
    </row>
    <row r="897" ht="12.75" customHeight="1">
      <c r="D897" s="116"/>
      <c r="E897" s="116"/>
      <c r="F897" s="116"/>
      <c r="J897" s="117"/>
      <c r="K897" s="117"/>
      <c r="L897" s="117"/>
    </row>
    <row r="898" ht="12.75" customHeight="1">
      <c r="D898" s="116"/>
      <c r="E898" s="116"/>
      <c r="F898" s="116"/>
      <c r="J898" s="117"/>
      <c r="K898" s="117"/>
      <c r="L898" s="117"/>
    </row>
    <row r="899" ht="12.75" customHeight="1">
      <c r="D899" s="116"/>
      <c r="E899" s="116"/>
      <c r="F899" s="116"/>
      <c r="J899" s="117"/>
      <c r="K899" s="117"/>
      <c r="L899" s="117"/>
    </row>
    <row r="900" ht="12.75" customHeight="1">
      <c r="D900" s="116"/>
      <c r="E900" s="116"/>
      <c r="F900" s="116"/>
      <c r="J900" s="117"/>
      <c r="K900" s="117"/>
      <c r="L900" s="117"/>
    </row>
    <row r="901" ht="12.75" customHeight="1">
      <c r="D901" s="116"/>
      <c r="E901" s="116"/>
      <c r="F901" s="116"/>
      <c r="J901" s="117"/>
      <c r="K901" s="117"/>
      <c r="L901" s="117"/>
    </row>
    <row r="902" ht="12.75" customHeight="1">
      <c r="D902" s="116"/>
      <c r="E902" s="116"/>
      <c r="F902" s="116"/>
      <c r="J902" s="117"/>
      <c r="K902" s="117"/>
      <c r="L902" s="117"/>
    </row>
    <row r="903" ht="12.75" customHeight="1">
      <c r="D903" s="116"/>
      <c r="E903" s="116"/>
      <c r="F903" s="116"/>
      <c r="J903" s="117"/>
      <c r="K903" s="117"/>
      <c r="L903" s="117"/>
    </row>
    <row r="904" ht="12.75" customHeight="1">
      <c r="D904" s="116"/>
      <c r="E904" s="116"/>
      <c r="F904" s="116"/>
      <c r="J904" s="117"/>
      <c r="K904" s="117"/>
      <c r="L904" s="117"/>
    </row>
    <row r="905" ht="12.75" customHeight="1">
      <c r="D905" s="116"/>
      <c r="E905" s="116"/>
      <c r="F905" s="116"/>
      <c r="J905" s="117"/>
      <c r="K905" s="117"/>
      <c r="L905" s="117"/>
    </row>
    <row r="906" ht="12.75" customHeight="1">
      <c r="D906" s="116"/>
      <c r="E906" s="116"/>
      <c r="F906" s="116"/>
      <c r="J906" s="117"/>
      <c r="K906" s="117"/>
      <c r="L906" s="117"/>
    </row>
    <row r="907" ht="12.75" customHeight="1">
      <c r="D907" s="116"/>
      <c r="E907" s="116"/>
      <c r="F907" s="116"/>
      <c r="J907" s="117"/>
      <c r="K907" s="117"/>
      <c r="L907" s="117"/>
    </row>
    <row r="908" ht="12.75" customHeight="1">
      <c r="D908" s="116"/>
      <c r="E908" s="116"/>
      <c r="F908" s="116"/>
      <c r="J908" s="117"/>
      <c r="K908" s="117"/>
      <c r="L908" s="117"/>
    </row>
    <row r="909" ht="12.75" customHeight="1">
      <c r="D909" s="116"/>
      <c r="E909" s="116"/>
      <c r="F909" s="116"/>
      <c r="J909" s="117"/>
      <c r="K909" s="117"/>
      <c r="L909" s="117"/>
    </row>
    <row r="910" ht="12.75" customHeight="1">
      <c r="D910" s="116"/>
      <c r="E910" s="116"/>
      <c r="F910" s="116"/>
      <c r="J910" s="117"/>
      <c r="K910" s="117"/>
      <c r="L910" s="117"/>
    </row>
    <row r="911" ht="12.75" customHeight="1">
      <c r="D911" s="116"/>
      <c r="E911" s="116"/>
      <c r="F911" s="116"/>
      <c r="J911" s="117"/>
      <c r="K911" s="117"/>
      <c r="L911" s="117"/>
    </row>
    <row r="912" ht="12.75" customHeight="1">
      <c r="D912" s="116"/>
      <c r="E912" s="116"/>
      <c r="F912" s="116"/>
      <c r="J912" s="117"/>
      <c r="K912" s="117"/>
      <c r="L912" s="117"/>
    </row>
    <row r="913" ht="12.75" customHeight="1">
      <c r="D913" s="116"/>
      <c r="E913" s="116"/>
      <c r="F913" s="116"/>
      <c r="J913" s="117"/>
      <c r="K913" s="117"/>
      <c r="L913" s="117"/>
    </row>
    <row r="914" ht="12.75" customHeight="1">
      <c r="D914" s="116"/>
      <c r="E914" s="116"/>
      <c r="F914" s="116"/>
      <c r="J914" s="117"/>
      <c r="K914" s="117"/>
      <c r="L914" s="117"/>
    </row>
    <row r="915" ht="12.75" customHeight="1">
      <c r="D915" s="116"/>
      <c r="E915" s="116"/>
      <c r="F915" s="116"/>
      <c r="J915" s="117"/>
      <c r="K915" s="117"/>
      <c r="L915" s="117"/>
    </row>
    <row r="916" ht="12.75" customHeight="1">
      <c r="D916" s="116"/>
      <c r="E916" s="116"/>
      <c r="F916" s="116"/>
      <c r="J916" s="117"/>
      <c r="K916" s="117"/>
      <c r="L916" s="117"/>
    </row>
    <row r="917" ht="12.75" customHeight="1">
      <c r="D917" s="116"/>
      <c r="E917" s="116"/>
      <c r="F917" s="116"/>
      <c r="J917" s="117"/>
      <c r="K917" s="117"/>
      <c r="L917" s="117"/>
    </row>
    <row r="918" ht="12.75" customHeight="1">
      <c r="D918" s="116"/>
      <c r="E918" s="116"/>
      <c r="F918" s="116"/>
      <c r="J918" s="117"/>
      <c r="K918" s="117"/>
      <c r="L918" s="117"/>
    </row>
    <row r="919" ht="12.75" customHeight="1">
      <c r="D919" s="116"/>
      <c r="E919" s="116"/>
      <c r="F919" s="116"/>
      <c r="J919" s="117"/>
      <c r="K919" s="117"/>
      <c r="L919" s="117"/>
    </row>
    <row r="920" ht="12.75" customHeight="1">
      <c r="D920" s="116"/>
      <c r="E920" s="116"/>
      <c r="F920" s="116"/>
      <c r="J920" s="117"/>
      <c r="K920" s="117"/>
      <c r="L920" s="117"/>
    </row>
    <row r="921" ht="12.75" customHeight="1">
      <c r="D921" s="116"/>
      <c r="E921" s="116"/>
      <c r="F921" s="116"/>
      <c r="J921" s="117"/>
      <c r="K921" s="117"/>
      <c r="L921" s="117"/>
    </row>
    <row r="922" ht="12.75" customHeight="1">
      <c r="D922" s="116"/>
      <c r="E922" s="116"/>
      <c r="F922" s="116"/>
      <c r="J922" s="117"/>
      <c r="K922" s="117"/>
      <c r="L922" s="117"/>
    </row>
    <row r="923" ht="12.75" customHeight="1">
      <c r="D923" s="116"/>
      <c r="E923" s="116"/>
      <c r="F923" s="116"/>
      <c r="J923" s="117"/>
      <c r="K923" s="117"/>
      <c r="L923" s="117"/>
    </row>
    <row r="924" ht="12.75" customHeight="1">
      <c r="D924" s="116"/>
      <c r="E924" s="116"/>
      <c r="F924" s="116"/>
      <c r="J924" s="117"/>
      <c r="K924" s="117"/>
      <c r="L924" s="117"/>
    </row>
    <row r="925" ht="12.75" customHeight="1">
      <c r="D925" s="116"/>
      <c r="E925" s="116"/>
      <c r="F925" s="116"/>
      <c r="J925" s="117"/>
      <c r="K925" s="117"/>
      <c r="L925" s="117"/>
    </row>
    <row r="926" ht="12.75" customHeight="1">
      <c r="D926" s="116"/>
      <c r="E926" s="116"/>
      <c r="F926" s="116"/>
      <c r="J926" s="117"/>
      <c r="K926" s="117"/>
      <c r="L926" s="117"/>
    </row>
    <row r="927" ht="12.75" customHeight="1">
      <c r="D927" s="116"/>
      <c r="E927" s="116"/>
      <c r="F927" s="116"/>
      <c r="J927" s="117"/>
      <c r="K927" s="117"/>
      <c r="L927" s="117"/>
    </row>
    <row r="928" ht="12.75" customHeight="1">
      <c r="D928" s="116"/>
      <c r="E928" s="116"/>
      <c r="F928" s="116"/>
      <c r="J928" s="117"/>
      <c r="K928" s="117"/>
      <c r="L928" s="117"/>
    </row>
    <row r="929" ht="12.75" customHeight="1">
      <c r="D929" s="116"/>
      <c r="E929" s="116"/>
      <c r="F929" s="116"/>
      <c r="J929" s="117"/>
      <c r="K929" s="117"/>
      <c r="L929" s="117"/>
    </row>
    <row r="930" ht="12.75" customHeight="1">
      <c r="D930" s="116"/>
      <c r="E930" s="116"/>
      <c r="F930" s="116"/>
      <c r="J930" s="117"/>
      <c r="K930" s="117"/>
      <c r="L930" s="117"/>
    </row>
    <row r="931" ht="12.75" customHeight="1">
      <c r="D931" s="116"/>
      <c r="E931" s="116"/>
      <c r="F931" s="116"/>
      <c r="J931" s="117"/>
      <c r="K931" s="117"/>
      <c r="L931" s="117"/>
    </row>
    <row r="932" ht="12.75" customHeight="1">
      <c r="D932" s="116"/>
      <c r="E932" s="116"/>
      <c r="F932" s="116"/>
      <c r="J932" s="117"/>
      <c r="K932" s="117"/>
      <c r="L932" s="117"/>
    </row>
    <row r="933" ht="12.75" customHeight="1">
      <c r="D933" s="116"/>
      <c r="E933" s="116"/>
      <c r="F933" s="116"/>
      <c r="J933" s="117"/>
      <c r="K933" s="117"/>
      <c r="L933" s="117"/>
    </row>
    <row r="934" ht="12.75" customHeight="1">
      <c r="D934" s="116"/>
      <c r="E934" s="116"/>
      <c r="F934" s="116"/>
      <c r="J934" s="117"/>
      <c r="K934" s="117"/>
      <c r="L934" s="117"/>
    </row>
    <row r="935" ht="12.75" customHeight="1">
      <c r="D935" s="116"/>
      <c r="E935" s="116"/>
      <c r="F935" s="116"/>
      <c r="J935" s="117"/>
      <c r="K935" s="117"/>
      <c r="L935" s="117"/>
    </row>
    <row r="936" ht="12.75" customHeight="1">
      <c r="D936" s="116"/>
      <c r="E936" s="116"/>
      <c r="F936" s="116"/>
      <c r="J936" s="117"/>
      <c r="K936" s="117"/>
      <c r="L936" s="117"/>
    </row>
    <row r="937" ht="12.75" customHeight="1">
      <c r="D937" s="116"/>
      <c r="E937" s="116"/>
      <c r="F937" s="116"/>
      <c r="J937" s="117"/>
      <c r="K937" s="117"/>
      <c r="L937" s="117"/>
    </row>
    <row r="938" ht="12.75" customHeight="1">
      <c r="D938" s="116"/>
      <c r="E938" s="116"/>
      <c r="F938" s="116"/>
      <c r="J938" s="117"/>
      <c r="K938" s="117"/>
      <c r="L938" s="117"/>
    </row>
    <row r="939" ht="12.75" customHeight="1">
      <c r="D939" s="116"/>
      <c r="E939" s="116"/>
      <c r="F939" s="116"/>
      <c r="J939" s="117"/>
      <c r="K939" s="117"/>
      <c r="L939" s="117"/>
    </row>
    <row r="940" ht="12.75" customHeight="1">
      <c r="D940" s="116"/>
      <c r="E940" s="116"/>
      <c r="F940" s="116"/>
      <c r="J940" s="117"/>
      <c r="K940" s="117"/>
      <c r="L940" s="117"/>
    </row>
    <row r="941" ht="12.75" customHeight="1">
      <c r="D941" s="116"/>
      <c r="E941" s="116"/>
      <c r="F941" s="116"/>
      <c r="J941" s="117"/>
      <c r="K941" s="117"/>
      <c r="L941" s="117"/>
    </row>
    <row r="942" ht="12.75" customHeight="1">
      <c r="D942" s="116"/>
      <c r="E942" s="116"/>
      <c r="F942" s="116"/>
      <c r="J942" s="117"/>
      <c r="K942" s="117"/>
      <c r="L942" s="117"/>
    </row>
    <row r="943" ht="12.75" customHeight="1">
      <c r="D943" s="116"/>
      <c r="E943" s="116"/>
      <c r="F943" s="116"/>
      <c r="J943" s="117"/>
      <c r="K943" s="117"/>
      <c r="L943" s="117"/>
    </row>
    <row r="944" ht="12.75" customHeight="1">
      <c r="D944" s="116"/>
      <c r="E944" s="116"/>
      <c r="F944" s="116"/>
      <c r="J944" s="117"/>
      <c r="K944" s="117"/>
      <c r="L944" s="117"/>
    </row>
    <row r="945" ht="12.75" customHeight="1">
      <c r="D945" s="116"/>
      <c r="E945" s="116"/>
      <c r="F945" s="116"/>
      <c r="J945" s="117"/>
      <c r="K945" s="117"/>
      <c r="L945" s="117"/>
    </row>
    <row r="946" ht="12.75" customHeight="1">
      <c r="D946" s="116"/>
      <c r="E946" s="116"/>
      <c r="F946" s="116"/>
      <c r="J946" s="117"/>
      <c r="K946" s="117"/>
      <c r="L946" s="117"/>
    </row>
    <row r="947" ht="12.75" customHeight="1">
      <c r="D947" s="116"/>
      <c r="E947" s="116"/>
      <c r="F947" s="116"/>
      <c r="J947" s="117"/>
      <c r="K947" s="117"/>
      <c r="L947" s="117"/>
    </row>
    <row r="948" ht="12.75" customHeight="1">
      <c r="D948" s="116"/>
      <c r="E948" s="116"/>
      <c r="F948" s="116"/>
      <c r="J948" s="117"/>
      <c r="K948" s="117"/>
      <c r="L948" s="117"/>
    </row>
    <row r="949" ht="12.75" customHeight="1">
      <c r="D949" s="116"/>
      <c r="E949" s="116"/>
      <c r="F949" s="116"/>
      <c r="J949" s="117"/>
      <c r="K949" s="117"/>
      <c r="L949" s="117"/>
    </row>
    <row r="950" ht="12.75" customHeight="1">
      <c r="D950" s="116"/>
      <c r="E950" s="116"/>
      <c r="F950" s="116"/>
      <c r="J950" s="117"/>
      <c r="K950" s="117"/>
      <c r="L950" s="117"/>
    </row>
    <row r="951" ht="12.75" customHeight="1">
      <c r="D951" s="116"/>
      <c r="E951" s="116"/>
      <c r="F951" s="116"/>
      <c r="J951" s="117"/>
      <c r="K951" s="117"/>
      <c r="L951" s="117"/>
    </row>
    <row r="952" ht="12.75" customHeight="1">
      <c r="D952" s="116"/>
      <c r="E952" s="116"/>
      <c r="F952" s="116"/>
      <c r="J952" s="117"/>
      <c r="K952" s="117"/>
      <c r="L952" s="117"/>
    </row>
    <row r="953" ht="12.75" customHeight="1">
      <c r="D953" s="116"/>
      <c r="E953" s="116"/>
      <c r="F953" s="116"/>
      <c r="J953" s="117"/>
      <c r="K953" s="117"/>
      <c r="L953" s="117"/>
    </row>
    <row r="954" ht="12.75" customHeight="1">
      <c r="D954" s="116"/>
      <c r="E954" s="116"/>
      <c r="F954" s="116"/>
      <c r="J954" s="117"/>
      <c r="K954" s="117"/>
      <c r="L954" s="117"/>
    </row>
    <row r="955" ht="12.75" customHeight="1">
      <c r="D955" s="116"/>
      <c r="E955" s="116"/>
      <c r="F955" s="116"/>
      <c r="J955" s="117"/>
      <c r="K955" s="117"/>
      <c r="L955" s="117"/>
    </row>
    <row r="956" ht="12.75" customHeight="1">
      <c r="D956" s="116"/>
      <c r="E956" s="116"/>
      <c r="F956" s="116"/>
      <c r="J956" s="117"/>
      <c r="K956" s="117"/>
      <c r="L956" s="117"/>
    </row>
    <row r="957" ht="12.75" customHeight="1">
      <c r="D957" s="116"/>
      <c r="E957" s="116"/>
      <c r="F957" s="116"/>
      <c r="J957" s="117"/>
      <c r="K957" s="117"/>
      <c r="L957" s="117"/>
    </row>
    <row r="958" ht="12.75" customHeight="1">
      <c r="D958" s="116"/>
      <c r="E958" s="116"/>
      <c r="F958" s="116"/>
      <c r="J958" s="117"/>
      <c r="K958" s="117"/>
      <c r="L958" s="117"/>
    </row>
    <row r="959" ht="12.75" customHeight="1">
      <c r="D959" s="116"/>
      <c r="E959" s="116"/>
      <c r="F959" s="116"/>
      <c r="J959" s="117"/>
      <c r="K959" s="117"/>
      <c r="L959" s="117"/>
    </row>
    <row r="960" ht="12.75" customHeight="1">
      <c r="D960" s="116"/>
      <c r="E960" s="116"/>
      <c r="F960" s="116"/>
      <c r="J960" s="117"/>
      <c r="K960" s="117"/>
      <c r="L960" s="117"/>
    </row>
    <row r="961" ht="12.75" customHeight="1">
      <c r="D961" s="116"/>
      <c r="E961" s="116"/>
      <c r="F961" s="116"/>
      <c r="J961" s="117"/>
      <c r="K961" s="117"/>
      <c r="L961" s="117"/>
    </row>
    <row r="962" ht="12.75" customHeight="1">
      <c r="D962" s="116"/>
      <c r="E962" s="116"/>
      <c r="F962" s="116"/>
      <c r="J962" s="117"/>
      <c r="K962" s="117"/>
      <c r="L962" s="117"/>
    </row>
    <row r="963" ht="12.75" customHeight="1">
      <c r="D963" s="116"/>
      <c r="E963" s="116"/>
      <c r="F963" s="116"/>
      <c r="J963" s="117"/>
      <c r="K963" s="117"/>
      <c r="L963" s="117"/>
    </row>
    <row r="964" ht="12.75" customHeight="1">
      <c r="D964" s="116"/>
      <c r="E964" s="116"/>
      <c r="F964" s="116"/>
      <c r="J964" s="117"/>
      <c r="K964" s="117"/>
      <c r="L964" s="117"/>
    </row>
    <row r="965" ht="12.75" customHeight="1">
      <c r="D965" s="116"/>
      <c r="E965" s="116"/>
      <c r="F965" s="116"/>
      <c r="J965" s="117"/>
      <c r="K965" s="117"/>
      <c r="L965" s="117"/>
    </row>
    <row r="966" ht="12.75" customHeight="1">
      <c r="D966" s="116"/>
      <c r="E966" s="116"/>
      <c r="F966" s="116"/>
      <c r="J966" s="117"/>
      <c r="K966" s="117"/>
      <c r="L966" s="117"/>
    </row>
    <row r="967" ht="12.75" customHeight="1">
      <c r="D967" s="116"/>
      <c r="E967" s="116"/>
      <c r="F967" s="116"/>
      <c r="J967" s="117"/>
      <c r="K967" s="117"/>
      <c r="L967" s="117"/>
    </row>
    <row r="968" ht="12.75" customHeight="1">
      <c r="D968" s="116"/>
      <c r="E968" s="116"/>
      <c r="F968" s="116"/>
      <c r="J968" s="117"/>
      <c r="K968" s="117"/>
      <c r="L968" s="117"/>
    </row>
    <row r="969" ht="12.75" customHeight="1">
      <c r="D969" s="116"/>
      <c r="E969" s="116"/>
      <c r="F969" s="116"/>
      <c r="J969" s="117"/>
      <c r="K969" s="117"/>
      <c r="L969" s="117"/>
    </row>
    <row r="970" ht="12.75" customHeight="1">
      <c r="D970" s="116"/>
      <c r="E970" s="116"/>
      <c r="F970" s="116"/>
      <c r="J970" s="117"/>
      <c r="K970" s="117"/>
      <c r="L970" s="117"/>
    </row>
    <row r="971" ht="12.75" customHeight="1">
      <c r="D971" s="116"/>
      <c r="E971" s="116"/>
      <c r="F971" s="116"/>
      <c r="J971" s="117"/>
      <c r="K971" s="117"/>
      <c r="L971" s="117"/>
    </row>
    <row r="972" ht="12.75" customHeight="1">
      <c r="D972" s="116"/>
      <c r="E972" s="116"/>
      <c r="F972" s="116"/>
      <c r="J972" s="117"/>
      <c r="K972" s="117"/>
      <c r="L972" s="117"/>
    </row>
    <row r="973" ht="12.75" customHeight="1">
      <c r="D973" s="116"/>
      <c r="E973" s="116"/>
      <c r="F973" s="116"/>
      <c r="J973" s="117"/>
      <c r="K973" s="117"/>
      <c r="L973" s="117"/>
    </row>
    <row r="974" ht="12.75" customHeight="1">
      <c r="D974" s="116"/>
      <c r="E974" s="116"/>
      <c r="F974" s="116"/>
      <c r="J974" s="117"/>
      <c r="K974" s="117"/>
      <c r="L974" s="117"/>
    </row>
    <row r="975" ht="12.75" customHeight="1">
      <c r="D975" s="116"/>
      <c r="E975" s="116"/>
      <c r="F975" s="116"/>
      <c r="J975" s="117"/>
      <c r="K975" s="117"/>
      <c r="L975" s="117"/>
    </row>
    <row r="976" ht="12.75" customHeight="1">
      <c r="D976" s="116"/>
      <c r="E976" s="116"/>
      <c r="F976" s="116"/>
      <c r="J976" s="117"/>
      <c r="K976" s="117"/>
      <c r="L976" s="117"/>
    </row>
    <row r="977" ht="12.75" customHeight="1">
      <c r="D977" s="116"/>
      <c r="E977" s="116"/>
      <c r="F977" s="116"/>
      <c r="J977" s="117"/>
      <c r="K977" s="117"/>
      <c r="L977" s="117"/>
    </row>
    <row r="978" ht="12.75" customHeight="1">
      <c r="D978" s="116"/>
      <c r="E978" s="116"/>
      <c r="F978" s="116"/>
      <c r="J978" s="117"/>
      <c r="K978" s="117"/>
      <c r="L978" s="117"/>
    </row>
    <row r="979" ht="12.75" customHeight="1">
      <c r="D979" s="116"/>
      <c r="E979" s="116"/>
      <c r="F979" s="116"/>
      <c r="J979" s="117"/>
      <c r="K979" s="117"/>
      <c r="L979" s="117"/>
    </row>
    <row r="980" ht="12.75" customHeight="1">
      <c r="D980" s="116"/>
      <c r="E980" s="116"/>
      <c r="F980" s="116"/>
      <c r="J980" s="117"/>
      <c r="K980" s="117"/>
      <c r="L980" s="117"/>
    </row>
    <row r="981" ht="12.75" customHeight="1">
      <c r="D981" s="116"/>
      <c r="E981" s="116"/>
      <c r="F981" s="116"/>
      <c r="J981" s="117"/>
      <c r="K981" s="117"/>
      <c r="L981" s="117"/>
    </row>
    <row r="982" ht="12.75" customHeight="1">
      <c r="D982" s="116"/>
      <c r="E982" s="116"/>
      <c r="F982" s="116"/>
      <c r="J982" s="117"/>
      <c r="K982" s="117"/>
      <c r="L982" s="117"/>
    </row>
    <row r="983" ht="12.75" customHeight="1">
      <c r="D983" s="116"/>
      <c r="E983" s="116"/>
      <c r="F983" s="116"/>
      <c r="J983" s="117"/>
      <c r="K983" s="117"/>
      <c r="L983" s="117"/>
    </row>
    <row r="984" ht="12.75" customHeight="1">
      <c r="D984" s="116"/>
      <c r="E984" s="116"/>
      <c r="F984" s="116"/>
      <c r="J984" s="117"/>
      <c r="K984" s="117"/>
      <c r="L984" s="117"/>
    </row>
    <row r="985" ht="12.75" customHeight="1">
      <c r="D985" s="116"/>
      <c r="E985" s="116"/>
      <c r="F985" s="116"/>
      <c r="J985" s="117"/>
      <c r="K985" s="117"/>
      <c r="L985" s="117"/>
    </row>
    <row r="986" ht="12.75" customHeight="1">
      <c r="D986" s="116"/>
      <c r="E986" s="116"/>
      <c r="F986" s="116"/>
      <c r="J986" s="117"/>
      <c r="K986" s="117"/>
      <c r="L986" s="117"/>
    </row>
    <row r="987" ht="12.75" customHeight="1">
      <c r="D987" s="116"/>
      <c r="E987" s="116"/>
      <c r="F987" s="116"/>
      <c r="J987" s="117"/>
      <c r="K987" s="117"/>
      <c r="L987" s="117"/>
    </row>
    <row r="988" ht="12.75" customHeight="1">
      <c r="D988" s="116"/>
      <c r="E988" s="116"/>
      <c r="F988" s="116"/>
      <c r="J988" s="117"/>
      <c r="K988" s="117"/>
      <c r="L988" s="117"/>
    </row>
    <row r="989" ht="12.75" customHeight="1">
      <c r="D989" s="116"/>
      <c r="E989" s="116"/>
      <c r="F989" s="116"/>
      <c r="J989" s="117"/>
      <c r="K989" s="117"/>
      <c r="L989" s="117"/>
    </row>
    <row r="990" ht="12.75" customHeight="1">
      <c r="D990" s="116"/>
      <c r="E990" s="116"/>
      <c r="F990" s="116"/>
      <c r="J990" s="117"/>
      <c r="K990" s="117"/>
      <c r="L990" s="117"/>
    </row>
    <row r="991" ht="12.75" customHeight="1">
      <c r="D991" s="116"/>
      <c r="E991" s="116"/>
      <c r="F991" s="116"/>
      <c r="J991" s="117"/>
      <c r="K991" s="117"/>
      <c r="L991" s="117"/>
    </row>
    <row r="992" ht="12.75" customHeight="1">
      <c r="D992" s="116"/>
      <c r="E992" s="116"/>
      <c r="F992" s="116"/>
      <c r="J992" s="117"/>
      <c r="K992" s="117"/>
      <c r="L992" s="117"/>
    </row>
    <row r="993" ht="12.75" customHeight="1">
      <c r="D993" s="116"/>
      <c r="E993" s="116"/>
      <c r="F993" s="116"/>
      <c r="J993" s="117"/>
      <c r="K993" s="117"/>
      <c r="L993" s="117"/>
    </row>
    <row r="994" ht="12.75" customHeight="1">
      <c r="D994" s="116"/>
      <c r="E994" s="116"/>
      <c r="F994" s="116"/>
      <c r="J994" s="117"/>
      <c r="K994" s="117"/>
      <c r="L994" s="117"/>
    </row>
    <row r="995" ht="12.75" customHeight="1">
      <c r="D995" s="116"/>
      <c r="E995" s="116"/>
      <c r="F995" s="116"/>
      <c r="J995" s="117"/>
      <c r="K995" s="117"/>
      <c r="L995" s="117"/>
    </row>
    <row r="996" ht="12.75" customHeight="1">
      <c r="D996" s="116"/>
      <c r="E996" s="116"/>
      <c r="F996" s="116"/>
      <c r="J996" s="117"/>
      <c r="K996" s="117"/>
      <c r="L996" s="117"/>
    </row>
    <row r="997" ht="12.75" customHeight="1">
      <c r="D997" s="116"/>
      <c r="E997" s="116"/>
      <c r="F997" s="116"/>
      <c r="J997" s="117"/>
      <c r="K997" s="117"/>
      <c r="L997" s="117"/>
    </row>
    <row r="998" ht="12.75" customHeight="1">
      <c r="D998" s="116"/>
      <c r="E998" s="116"/>
      <c r="F998" s="116"/>
      <c r="J998" s="117"/>
      <c r="K998" s="117"/>
      <c r="L998" s="117"/>
    </row>
    <row r="999" ht="12.75" customHeight="1">
      <c r="D999" s="116"/>
      <c r="E999" s="116"/>
      <c r="F999" s="116"/>
      <c r="J999" s="117"/>
      <c r="K999" s="117"/>
      <c r="L999" s="117"/>
    </row>
    <row r="1000" ht="12.75" customHeight="1">
      <c r="D1000" s="116"/>
      <c r="E1000" s="116"/>
      <c r="F1000" s="116"/>
      <c r="J1000" s="117"/>
      <c r="K1000" s="117"/>
      <c r="L1000" s="117"/>
    </row>
  </sheetData>
  <mergeCells count="6">
    <mergeCell ref="B104:C104"/>
    <mergeCell ref="R41:W44"/>
    <mergeCell ref="D3:F3"/>
    <mergeCell ref="G3:I3"/>
    <mergeCell ref="J3:L3"/>
    <mergeCell ref="M3:O3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43"/>
    <col customWidth="1" min="3" max="3" width="28.71"/>
    <col customWidth="1" hidden="1" min="4" max="9" width="11.43"/>
    <col customWidth="1" min="10" max="26" width="11.43"/>
  </cols>
  <sheetData>
    <row r="1" ht="12.75" customHeight="1">
      <c r="A1" s="115" t="s">
        <v>368</v>
      </c>
      <c r="D1" s="116"/>
      <c r="E1" s="116"/>
      <c r="F1" s="116"/>
    </row>
    <row r="2" ht="12.75" customHeight="1">
      <c r="A2" s="118"/>
      <c r="D2" s="116"/>
      <c r="E2" s="116"/>
      <c r="F2" s="116"/>
    </row>
    <row r="3" ht="15.0" customHeight="1">
      <c r="A3" s="119" t="s">
        <v>249</v>
      </c>
      <c r="B3" s="85"/>
      <c r="C3" s="120"/>
      <c r="D3" s="121" t="s">
        <v>250</v>
      </c>
      <c r="E3" s="122"/>
      <c r="F3" s="123"/>
      <c r="G3" s="121" t="s">
        <v>251</v>
      </c>
      <c r="H3" s="122"/>
      <c r="I3" s="123"/>
      <c r="J3" s="121" t="s">
        <v>252</v>
      </c>
      <c r="K3" s="122"/>
      <c r="L3" s="123"/>
      <c r="M3" s="125" t="s">
        <v>369</v>
      </c>
      <c r="N3" s="13"/>
      <c r="O3" s="13"/>
      <c r="P3" s="165"/>
    </row>
    <row r="4" ht="12.75" customHeight="1">
      <c r="A4" s="128">
        <v>1.0</v>
      </c>
      <c r="B4" s="87" t="s">
        <v>255</v>
      </c>
      <c r="C4" s="85"/>
      <c r="D4" s="129" t="s">
        <v>256</v>
      </c>
      <c r="E4" s="129" t="s">
        <v>257</v>
      </c>
      <c r="F4" s="129"/>
      <c r="G4" s="129" t="s">
        <v>256</v>
      </c>
      <c r="H4" s="129" t="s">
        <v>257</v>
      </c>
      <c r="I4" s="129"/>
      <c r="J4" s="129" t="s">
        <v>256</v>
      </c>
      <c r="K4" s="129" t="s">
        <v>257</v>
      </c>
      <c r="L4" s="129"/>
      <c r="M4" s="8"/>
      <c r="N4" s="13"/>
      <c r="O4" s="13"/>
      <c r="P4" s="40"/>
    </row>
    <row r="5" ht="12.75" customHeight="1">
      <c r="A5" s="86" t="s">
        <v>258</v>
      </c>
      <c r="B5" s="85"/>
      <c r="C5" s="87" t="s">
        <v>259</v>
      </c>
      <c r="D5" s="64">
        <v>27.0</v>
      </c>
      <c r="E5" s="64">
        <v>400.0</v>
      </c>
      <c r="F5" s="64">
        <v>10800.0</v>
      </c>
      <c r="G5" s="64">
        <v>35.0</v>
      </c>
      <c r="H5" s="64">
        <v>400.0</v>
      </c>
      <c r="I5" s="64">
        <f t="shared" ref="I5:I6" si="1">G5*H5</f>
        <v>14000</v>
      </c>
      <c r="J5" s="64">
        <v>25.0</v>
      </c>
      <c r="K5" s="64">
        <v>300.0</v>
      </c>
      <c r="L5" s="64">
        <f t="shared" ref="L5:L6" si="2">J5*K5</f>
        <v>7500</v>
      </c>
      <c r="M5" s="59"/>
      <c r="N5" s="13"/>
      <c r="O5" s="13"/>
      <c r="P5" s="40"/>
    </row>
    <row r="6" ht="12.75" customHeight="1">
      <c r="A6" s="86"/>
      <c r="B6" s="85"/>
      <c r="C6" s="87" t="s">
        <v>261</v>
      </c>
      <c r="D6" s="64">
        <v>8.0</v>
      </c>
      <c r="E6" s="64">
        <v>125.0</v>
      </c>
      <c r="F6" s="64">
        <v>1000.0</v>
      </c>
      <c r="G6" s="64">
        <v>8.0</v>
      </c>
      <c r="H6" s="64">
        <v>125.0</v>
      </c>
      <c r="I6" s="64">
        <f t="shared" si="1"/>
        <v>1000</v>
      </c>
      <c r="J6" s="64"/>
      <c r="K6" s="64">
        <v>125.0</v>
      </c>
      <c r="L6" s="64">
        <f t="shared" si="2"/>
        <v>0</v>
      </c>
      <c r="M6" s="59"/>
      <c r="N6" s="13"/>
      <c r="O6" s="13"/>
      <c r="P6" s="40"/>
    </row>
    <row r="7" ht="12.75" customHeight="1">
      <c r="A7" s="86" t="s">
        <v>262</v>
      </c>
      <c r="B7" s="85"/>
      <c r="C7" s="87" t="s">
        <v>263</v>
      </c>
      <c r="D7" s="89"/>
      <c r="E7" s="89"/>
      <c r="F7" s="89">
        <v>0.0</v>
      </c>
      <c r="G7" s="89"/>
      <c r="H7" s="89"/>
      <c r="I7" s="89"/>
      <c r="J7" s="89"/>
      <c r="K7" s="89"/>
      <c r="L7" s="64"/>
      <c r="M7" s="59" t="s">
        <v>370</v>
      </c>
      <c r="N7" s="13"/>
      <c r="O7" s="13"/>
      <c r="P7" s="40"/>
    </row>
    <row r="8" ht="12.75" customHeight="1">
      <c r="A8" s="86" t="s">
        <v>264</v>
      </c>
      <c r="B8" s="85"/>
      <c r="C8" s="87" t="s">
        <v>265</v>
      </c>
      <c r="D8" s="89"/>
      <c r="E8" s="89"/>
      <c r="F8" s="89">
        <v>18300.0</v>
      </c>
      <c r="G8" s="89">
        <v>170.0</v>
      </c>
      <c r="H8" s="89">
        <v>110.0</v>
      </c>
      <c r="I8" s="89">
        <f t="shared" ref="I8:I10" si="3">G8*H8</f>
        <v>18700</v>
      </c>
      <c r="J8" s="89">
        <v>70.0</v>
      </c>
      <c r="K8" s="89">
        <v>110.0</v>
      </c>
      <c r="L8" s="64">
        <f t="shared" ref="L8:L9" si="4">J8*K8</f>
        <v>7700</v>
      </c>
      <c r="M8" s="59"/>
      <c r="N8" s="13"/>
      <c r="O8" s="13"/>
      <c r="P8" s="40"/>
    </row>
    <row r="9" ht="12.75" customHeight="1">
      <c r="A9" s="86" t="s">
        <v>267</v>
      </c>
      <c r="B9" s="85"/>
      <c r="C9" s="87" t="s">
        <v>268</v>
      </c>
      <c r="D9" s="132"/>
      <c r="E9" s="132"/>
      <c r="F9" s="132">
        <v>7140.0</v>
      </c>
      <c r="G9" s="132">
        <v>30.0</v>
      </c>
      <c r="H9" s="132">
        <v>250.0</v>
      </c>
      <c r="I9" s="132">
        <f t="shared" si="3"/>
        <v>7500</v>
      </c>
      <c r="J9" s="132">
        <v>15.0</v>
      </c>
      <c r="K9" s="132">
        <v>250.0</v>
      </c>
      <c r="L9" s="64">
        <f t="shared" si="4"/>
        <v>3750</v>
      </c>
      <c r="M9" s="59"/>
      <c r="N9" s="33"/>
      <c r="O9" s="13"/>
      <c r="P9" s="40"/>
      <c r="T9" s="71"/>
    </row>
    <row r="10" ht="12.75" customHeight="1">
      <c r="A10" s="86" t="s">
        <v>269</v>
      </c>
      <c r="B10" s="85"/>
      <c r="C10" s="87" t="s">
        <v>371</v>
      </c>
      <c r="D10" s="132"/>
      <c r="E10" s="132"/>
      <c r="F10" s="132">
        <v>3490.0</v>
      </c>
      <c r="G10" s="132">
        <v>70.0</v>
      </c>
      <c r="H10" s="132">
        <v>50.0</v>
      </c>
      <c r="I10" s="132">
        <f t="shared" si="3"/>
        <v>3500</v>
      </c>
      <c r="J10" s="64"/>
      <c r="K10" s="64"/>
      <c r="L10" s="64">
        <v>2000.0</v>
      </c>
      <c r="M10" s="133" t="s">
        <v>372</v>
      </c>
      <c r="N10" s="33"/>
      <c r="O10" s="13"/>
      <c r="P10" s="166"/>
    </row>
    <row r="11" ht="12.75" customHeight="1">
      <c r="A11" s="86" t="s">
        <v>272</v>
      </c>
      <c r="B11" s="85"/>
      <c r="C11" s="87" t="s">
        <v>273</v>
      </c>
      <c r="D11" s="132"/>
      <c r="E11" s="132"/>
      <c r="F11" s="132">
        <v>0.0</v>
      </c>
      <c r="G11" s="134">
        <v>0.0</v>
      </c>
      <c r="H11" s="135">
        <v>4500.0</v>
      </c>
      <c r="I11" s="132">
        <v>0.0</v>
      </c>
      <c r="J11" s="64"/>
      <c r="K11" s="64"/>
      <c r="L11" s="64">
        <f>J11*K11</f>
        <v>0</v>
      </c>
      <c r="M11" s="133"/>
      <c r="N11" s="33"/>
      <c r="O11" s="13"/>
      <c r="P11" s="167"/>
    </row>
    <row r="12" ht="12.75" customHeight="1">
      <c r="A12" s="86" t="s">
        <v>274</v>
      </c>
      <c r="B12" s="85"/>
      <c r="C12" s="36" t="s">
        <v>275</v>
      </c>
      <c r="D12" s="132"/>
      <c r="E12" s="132"/>
      <c r="F12" s="132">
        <v>1430.0</v>
      </c>
      <c r="G12" s="136">
        <v>0.0</v>
      </c>
      <c r="H12" s="97">
        <v>110.0</v>
      </c>
      <c r="I12" s="132"/>
      <c r="J12" s="64"/>
      <c r="K12" s="64"/>
      <c r="L12" s="64"/>
      <c r="M12" s="133"/>
      <c r="N12" s="33"/>
      <c r="O12" s="13"/>
      <c r="P12" s="167"/>
    </row>
    <row r="13" ht="12.75" customHeight="1">
      <c r="A13" s="86" t="s">
        <v>276</v>
      </c>
      <c r="B13" s="85"/>
      <c r="C13" s="36" t="s">
        <v>277</v>
      </c>
      <c r="D13" s="132"/>
      <c r="E13" s="132"/>
      <c r="F13" s="132">
        <v>0.0</v>
      </c>
      <c r="G13" s="134">
        <v>0.0</v>
      </c>
      <c r="H13" s="135">
        <v>100.0</v>
      </c>
      <c r="I13" s="132"/>
      <c r="J13" s="132"/>
      <c r="K13" s="132"/>
      <c r="L13" s="132">
        <v>0.0</v>
      </c>
      <c r="M13" s="133"/>
      <c r="N13" s="33"/>
      <c r="O13" s="13"/>
      <c r="P13" s="167"/>
    </row>
    <row r="14" ht="12.75" customHeight="1">
      <c r="A14" s="137"/>
      <c r="B14" s="137"/>
      <c r="C14" s="137"/>
      <c r="D14" s="138"/>
      <c r="E14" s="138"/>
      <c r="F14" s="138">
        <v>43060.0</v>
      </c>
      <c r="G14" s="138"/>
      <c r="H14" s="138"/>
      <c r="I14" s="138">
        <f>SUM(I5:I13)</f>
        <v>44700</v>
      </c>
      <c r="J14" s="138"/>
      <c r="K14" s="138"/>
      <c r="L14" s="138">
        <f>SUM(L5:L13)</f>
        <v>20950</v>
      </c>
      <c r="M14" s="140"/>
      <c r="N14" s="33"/>
      <c r="O14" s="13"/>
      <c r="P14" s="168"/>
    </row>
    <row r="15" ht="12.75" customHeight="1">
      <c r="A15" s="128">
        <v>2.0</v>
      </c>
      <c r="B15" s="87" t="s">
        <v>232</v>
      </c>
      <c r="C15" s="85"/>
      <c r="D15" s="132"/>
      <c r="E15" s="132"/>
      <c r="F15" s="132"/>
      <c r="G15" s="132"/>
      <c r="H15" s="132"/>
      <c r="I15" s="132"/>
      <c r="J15" s="132"/>
      <c r="K15" s="132"/>
      <c r="L15" s="132"/>
      <c r="M15" s="133"/>
      <c r="N15" s="33"/>
      <c r="O15" s="13"/>
      <c r="P15" s="167"/>
    </row>
    <row r="16" ht="12.75" customHeight="1">
      <c r="A16" s="86" t="s">
        <v>278</v>
      </c>
      <c r="B16" s="85"/>
      <c r="C16" s="87" t="s">
        <v>279</v>
      </c>
      <c r="D16" s="132">
        <f>4*100+3*200+4*100+3*200</f>
        <v>2000</v>
      </c>
      <c r="E16" s="132"/>
      <c r="F16" s="132">
        <v>2000.0</v>
      </c>
      <c r="G16" s="132">
        <v>8.0</v>
      </c>
      <c r="H16" s="132">
        <v>100.0</v>
      </c>
      <c r="I16" s="132">
        <f t="shared" ref="I16:I17" si="5">G16*H16</f>
        <v>800</v>
      </c>
      <c r="J16" s="132"/>
      <c r="K16" s="132"/>
      <c r="L16" s="132"/>
      <c r="M16" s="133" t="s">
        <v>373</v>
      </c>
      <c r="N16" s="33"/>
      <c r="O16" s="13"/>
      <c r="P16" s="167"/>
    </row>
    <row r="17" ht="12.75" customHeight="1">
      <c r="A17" s="86" t="s">
        <v>280</v>
      </c>
      <c r="B17" s="85"/>
      <c r="C17" s="36" t="s">
        <v>281</v>
      </c>
      <c r="D17" s="89"/>
      <c r="E17" s="89"/>
      <c r="F17" s="89">
        <v>0.0</v>
      </c>
      <c r="G17" s="132">
        <v>8.0</v>
      </c>
      <c r="H17" s="132">
        <v>200.0</v>
      </c>
      <c r="I17" s="132">
        <f t="shared" si="5"/>
        <v>1600</v>
      </c>
      <c r="J17" s="89"/>
      <c r="K17" s="89"/>
      <c r="L17" s="89">
        <v>0.0</v>
      </c>
      <c r="M17" s="59"/>
      <c r="N17" s="13"/>
      <c r="O17" s="13"/>
      <c r="P17" s="40"/>
    </row>
    <row r="18" ht="12.75" customHeight="1">
      <c r="A18" s="86" t="s">
        <v>283</v>
      </c>
      <c r="B18" s="85"/>
      <c r="C18" s="36" t="s">
        <v>284</v>
      </c>
      <c r="D18" s="89"/>
      <c r="E18" s="89"/>
      <c r="F18" s="89">
        <v>6490.0</v>
      </c>
      <c r="G18" s="89"/>
      <c r="H18" s="89"/>
      <c r="I18" s="89">
        <f>17000+10540</f>
        <v>27540</v>
      </c>
      <c r="J18" s="89"/>
      <c r="K18" s="89"/>
      <c r="L18" s="89">
        <v>20000.0</v>
      </c>
      <c r="M18" s="59" t="s">
        <v>374</v>
      </c>
      <c r="N18" s="13"/>
      <c r="O18" s="13"/>
      <c r="P18" s="40"/>
    </row>
    <row r="19" ht="12.75" customHeight="1">
      <c r="A19" s="137"/>
      <c r="B19" s="137"/>
      <c r="C19" s="137"/>
      <c r="D19" s="141"/>
      <c r="E19" s="141"/>
      <c r="F19" s="141">
        <v>8490.0</v>
      </c>
      <c r="G19" s="141"/>
      <c r="H19" s="141"/>
      <c r="I19" s="141">
        <f>SUM(I16:I18)</f>
        <v>29940</v>
      </c>
      <c r="J19" s="141"/>
      <c r="K19" s="141"/>
      <c r="L19" s="141">
        <f>SUM(L16:L18)</f>
        <v>20000</v>
      </c>
      <c r="M19" s="7"/>
      <c r="N19" s="13"/>
      <c r="O19" s="13"/>
      <c r="P19" s="169"/>
    </row>
    <row r="20" ht="12.75" customHeight="1">
      <c r="A20" s="128">
        <v>3.0</v>
      </c>
      <c r="B20" s="87" t="s">
        <v>234</v>
      </c>
      <c r="C20" s="85"/>
      <c r="D20" s="89"/>
      <c r="E20" s="89"/>
      <c r="F20" s="89"/>
      <c r="G20" s="89"/>
      <c r="H20" s="89"/>
      <c r="I20" s="89"/>
      <c r="J20" s="89"/>
      <c r="K20" s="89"/>
      <c r="L20" s="89"/>
      <c r="M20" s="59"/>
      <c r="N20" s="13"/>
      <c r="O20" s="13"/>
      <c r="P20" s="40"/>
    </row>
    <row r="21" ht="12.75" customHeight="1">
      <c r="A21" s="86" t="s">
        <v>285</v>
      </c>
      <c r="B21" s="85"/>
      <c r="C21" s="87" t="s">
        <v>286</v>
      </c>
      <c r="D21" s="89"/>
      <c r="E21" s="89"/>
      <c r="F21" s="89">
        <v>52600.0</v>
      </c>
      <c r="G21" s="89">
        <v>8.0</v>
      </c>
      <c r="H21" s="89">
        <v>2250.0</v>
      </c>
      <c r="I21" s="89">
        <v>0.0</v>
      </c>
      <c r="J21" s="89"/>
      <c r="K21" s="89"/>
      <c r="L21" s="64">
        <v>10000.0</v>
      </c>
      <c r="M21" s="142" t="s">
        <v>375</v>
      </c>
      <c r="N21" s="13"/>
      <c r="O21" s="13"/>
      <c r="P21" s="170"/>
    </row>
    <row r="22" ht="12.75" customHeight="1">
      <c r="A22" s="86" t="s">
        <v>288</v>
      </c>
      <c r="B22" s="85"/>
      <c r="C22" s="87" t="s">
        <v>289</v>
      </c>
      <c r="D22" s="89"/>
      <c r="E22" s="89"/>
      <c r="F22" s="89">
        <v>0.0</v>
      </c>
      <c r="G22" s="89"/>
      <c r="H22" s="89"/>
      <c r="I22" s="89"/>
      <c r="J22" s="89"/>
      <c r="K22" s="89"/>
      <c r="L22" s="89">
        <v>0.0</v>
      </c>
      <c r="M22" s="59"/>
      <c r="N22" s="13"/>
      <c r="O22" s="13"/>
      <c r="P22" s="40"/>
    </row>
    <row r="23" ht="12.75" customHeight="1">
      <c r="A23" s="86" t="s">
        <v>290</v>
      </c>
      <c r="B23" s="85"/>
      <c r="C23" s="36" t="s">
        <v>291</v>
      </c>
      <c r="D23" s="89"/>
      <c r="E23" s="89"/>
      <c r="F23" s="89">
        <v>12000.0</v>
      </c>
      <c r="G23" s="89">
        <v>10.0</v>
      </c>
      <c r="H23" s="89">
        <v>1500.0</v>
      </c>
      <c r="I23" s="89">
        <f>G23*H23</f>
        <v>15000</v>
      </c>
      <c r="J23" s="89"/>
      <c r="K23" s="89"/>
      <c r="L23" s="89">
        <v>0.0</v>
      </c>
      <c r="M23" s="59"/>
      <c r="N23" s="13"/>
      <c r="O23" s="13"/>
      <c r="P23" s="40"/>
    </row>
    <row r="24" ht="12.75" customHeight="1">
      <c r="A24" s="137"/>
      <c r="B24" s="137"/>
      <c r="C24" s="137"/>
      <c r="D24" s="141"/>
      <c r="E24" s="141"/>
      <c r="F24" s="141">
        <v>64600.0</v>
      </c>
      <c r="G24" s="141"/>
      <c r="H24" s="141"/>
      <c r="I24" s="141">
        <f>SUM(I21:I23)</f>
        <v>15000</v>
      </c>
      <c r="J24" s="141"/>
      <c r="K24" s="141"/>
      <c r="L24" s="141">
        <f>SUM(L21:L23)</f>
        <v>10000</v>
      </c>
      <c r="M24" s="7"/>
      <c r="N24" s="13"/>
      <c r="O24" s="13"/>
      <c r="P24" s="169"/>
    </row>
    <row r="25" ht="12.75" customHeight="1">
      <c r="A25" s="128">
        <v>4.0</v>
      </c>
      <c r="B25" s="87" t="s">
        <v>236</v>
      </c>
      <c r="C25" s="85"/>
      <c r="D25" s="89"/>
      <c r="E25" s="89"/>
      <c r="F25" s="89"/>
      <c r="G25" s="89"/>
      <c r="H25" s="89"/>
      <c r="I25" s="89"/>
      <c r="J25" s="89"/>
      <c r="K25" s="89"/>
      <c r="L25" s="89"/>
      <c r="M25" s="59"/>
      <c r="N25" s="13"/>
      <c r="O25" s="13"/>
      <c r="P25" s="40"/>
    </row>
    <row r="26" ht="12.75" customHeight="1">
      <c r="A26" s="128"/>
      <c r="B26" s="87"/>
      <c r="C26" s="85" t="s">
        <v>292</v>
      </c>
      <c r="D26" s="89"/>
      <c r="E26" s="89"/>
      <c r="F26" s="89">
        <v>2000.0</v>
      </c>
      <c r="G26" s="89"/>
      <c r="H26" s="89"/>
      <c r="I26" s="89">
        <v>0.0</v>
      </c>
      <c r="J26" s="89"/>
      <c r="K26" s="89"/>
      <c r="L26" s="89">
        <v>0.0</v>
      </c>
      <c r="M26" s="59"/>
      <c r="N26" s="13"/>
      <c r="O26" s="13"/>
      <c r="P26" s="40"/>
    </row>
    <row r="27" ht="12.75" customHeight="1">
      <c r="A27" s="137"/>
      <c r="B27" s="137"/>
      <c r="C27" s="137"/>
      <c r="D27" s="141"/>
      <c r="E27" s="141"/>
      <c r="F27" s="141">
        <v>2000.0</v>
      </c>
      <c r="G27" s="141"/>
      <c r="H27" s="141"/>
      <c r="I27" s="141"/>
      <c r="J27" s="141"/>
      <c r="K27" s="141"/>
      <c r="L27" s="141">
        <f>SUM(L26)</f>
        <v>0</v>
      </c>
      <c r="M27" s="7"/>
      <c r="N27" s="13"/>
      <c r="O27" s="13"/>
      <c r="P27" s="169"/>
    </row>
    <row r="28" ht="12.75" customHeight="1">
      <c r="A28" s="128">
        <v>5.0</v>
      </c>
      <c r="B28" s="87" t="s">
        <v>238</v>
      </c>
      <c r="C28" s="85"/>
      <c r="D28" s="89"/>
      <c r="E28" s="89"/>
      <c r="F28" s="89"/>
      <c r="G28" s="89"/>
      <c r="H28" s="89"/>
      <c r="I28" s="89"/>
      <c r="J28" s="89"/>
      <c r="K28" s="89"/>
      <c r="L28" s="89"/>
      <c r="M28" s="59"/>
      <c r="N28" s="13"/>
      <c r="O28" s="13"/>
      <c r="P28" s="40"/>
    </row>
    <row r="29" ht="12.75" customHeight="1">
      <c r="A29" s="86" t="s">
        <v>293</v>
      </c>
      <c r="B29" s="85"/>
      <c r="C29" s="87" t="s">
        <v>294</v>
      </c>
      <c r="D29" s="89"/>
      <c r="E29" s="89"/>
      <c r="F29" s="89">
        <v>0.0</v>
      </c>
      <c r="G29" s="89"/>
      <c r="H29" s="89"/>
      <c r="I29" s="89"/>
      <c r="J29" s="89"/>
      <c r="K29" s="89"/>
      <c r="L29" s="89">
        <v>0.0</v>
      </c>
      <c r="M29" s="59"/>
      <c r="N29" s="13"/>
      <c r="O29" s="13"/>
      <c r="P29" s="40"/>
    </row>
    <row r="30" ht="12.75" customHeight="1">
      <c r="A30" s="86" t="s">
        <v>296</v>
      </c>
      <c r="B30" s="85"/>
      <c r="C30" s="87" t="s">
        <v>297</v>
      </c>
      <c r="D30" s="89"/>
      <c r="E30" s="89"/>
      <c r="F30" s="89">
        <v>404.83</v>
      </c>
      <c r="G30" s="89"/>
      <c r="H30" s="89"/>
      <c r="I30" s="89">
        <v>500.0</v>
      </c>
      <c r="J30" s="89"/>
      <c r="K30" s="89"/>
      <c r="L30" s="89">
        <v>0.0</v>
      </c>
      <c r="M30" s="59"/>
      <c r="N30" s="13"/>
      <c r="O30" s="13"/>
      <c r="P30" s="40"/>
    </row>
    <row r="31" ht="12.75" customHeight="1">
      <c r="A31" s="86" t="s">
        <v>299</v>
      </c>
      <c r="B31" s="85"/>
      <c r="C31" s="87" t="s">
        <v>300</v>
      </c>
      <c r="D31" s="89"/>
      <c r="E31" s="89"/>
      <c r="F31" s="89">
        <v>0.0</v>
      </c>
      <c r="G31" s="89"/>
      <c r="H31" s="89"/>
      <c r="I31" s="89"/>
      <c r="J31" s="89"/>
      <c r="K31" s="89"/>
      <c r="L31" s="89">
        <v>333.0</v>
      </c>
      <c r="M31" s="59" t="s">
        <v>376</v>
      </c>
      <c r="N31" s="13"/>
      <c r="O31" s="13"/>
      <c r="P31" s="40"/>
    </row>
    <row r="32" ht="12.75" customHeight="1">
      <c r="A32" s="86" t="s">
        <v>301</v>
      </c>
      <c r="B32" s="85"/>
      <c r="C32" s="87" t="s">
        <v>302</v>
      </c>
      <c r="D32" s="89"/>
      <c r="E32" s="89"/>
      <c r="F32" s="89">
        <v>1000.0</v>
      </c>
      <c r="G32" s="89"/>
      <c r="H32" s="89"/>
      <c r="I32" s="89"/>
      <c r="J32" s="89"/>
      <c r="K32" s="89"/>
      <c r="L32" s="89">
        <v>0.0</v>
      </c>
      <c r="M32" s="59"/>
      <c r="N32" s="13"/>
      <c r="O32" s="13"/>
      <c r="P32" s="40"/>
    </row>
    <row r="33" ht="12.75" customHeight="1">
      <c r="A33" s="86" t="s">
        <v>303</v>
      </c>
      <c r="B33" s="85"/>
      <c r="C33" s="87" t="s">
        <v>304</v>
      </c>
      <c r="D33" s="89"/>
      <c r="E33" s="89"/>
      <c r="F33" s="89">
        <v>2400.0</v>
      </c>
      <c r="G33" s="89"/>
      <c r="H33" s="89"/>
      <c r="I33" s="89">
        <v>1600.0</v>
      </c>
      <c r="J33" s="89"/>
      <c r="K33" s="89"/>
      <c r="L33" s="89">
        <v>4000.0</v>
      </c>
      <c r="M33" s="59" t="s">
        <v>377</v>
      </c>
      <c r="N33" s="13"/>
      <c r="O33" s="13"/>
      <c r="P33" s="40"/>
    </row>
    <row r="34" ht="12.75" customHeight="1">
      <c r="A34" s="86" t="s">
        <v>305</v>
      </c>
      <c r="B34" s="85"/>
      <c r="C34" s="87" t="s">
        <v>306</v>
      </c>
      <c r="D34" s="89"/>
      <c r="E34" s="89"/>
      <c r="F34" s="89">
        <v>6812.5</v>
      </c>
      <c r="G34" s="89">
        <v>20.0</v>
      </c>
      <c r="H34" s="89">
        <v>100.0</v>
      </c>
      <c r="I34" s="89">
        <v>1000.0</v>
      </c>
      <c r="J34" s="89"/>
      <c r="K34" s="89"/>
      <c r="L34" s="89">
        <v>1000.0</v>
      </c>
      <c r="M34" s="59" t="s">
        <v>378</v>
      </c>
      <c r="N34" s="13"/>
      <c r="O34" s="13"/>
      <c r="P34" s="40"/>
    </row>
    <row r="35" ht="12.75" customHeight="1">
      <c r="A35" s="137"/>
      <c r="B35" s="137"/>
      <c r="C35" s="137"/>
      <c r="D35" s="141"/>
      <c r="E35" s="141"/>
      <c r="F35" s="141">
        <v>10617.33</v>
      </c>
      <c r="G35" s="141"/>
      <c r="H35" s="141"/>
      <c r="I35" s="141">
        <f>SUM(I30:I34)</f>
        <v>3100</v>
      </c>
      <c r="J35" s="141"/>
      <c r="K35" s="141"/>
      <c r="L35" s="141">
        <f>SUM(L30:L34)</f>
        <v>5333</v>
      </c>
      <c r="M35" s="8"/>
      <c r="N35" s="13"/>
      <c r="O35" s="13"/>
      <c r="P35" s="169"/>
    </row>
    <row r="36" ht="12.75" customHeight="1">
      <c r="A36" s="85"/>
      <c r="B36" s="85"/>
      <c r="C36" s="85"/>
      <c r="D36" s="89"/>
      <c r="E36" s="89"/>
      <c r="F36" s="89"/>
      <c r="G36" s="89"/>
      <c r="H36" s="89"/>
      <c r="I36" s="89"/>
      <c r="J36" s="89"/>
      <c r="K36" s="89"/>
      <c r="L36" s="89"/>
      <c r="M36" s="8"/>
      <c r="N36" s="13"/>
      <c r="O36" s="13"/>
      <c r="P36" s="40"/>
    </row>
    <row r="37" ht="12.75" customHeight="1">
      <c r="A37" s="85"/>
      <c r="B37" s="85"/>
      <c r="C37" s="144" t="s">
        <v>308</v>
      </c>
      <c r="D37" s="145"/>
      <c r="E37" s="145"/>
      <c r="F37" s="145">
        <f>F14+F19+F24+F27+F35</f>
        <v>128767.33</v>
      </c>
      <c r="G37" s="145"/>
      <c r="H37" s="145"/>
      <c r="I37" s="145">
        <f>I14+I19+I24+I27+I35</f>
        <v>92740</v>
      </c>
      <c r="J37" s="145"/>
      <c r="K37" s="145"/>
      <c r="L37" s="145">
        <f>L14+L19+L24+L27+L35</f>
        <v>56283</v>
      </c>
      <c r="M37" s="8"/>
      <c r="N37" s="13"/>
      <c r="O37" s="13"/>
      <c r="P37" s="40"/>
    </row>
    <row r="38" ht="12.75" customHeight="1">
      <c r="A38" s="85"/>
      <c r="B38" s="85"/>
      <c r="C38" s="144"/>
      <c r="D38" s="145"/>
      <c r="E38" s="145"/>
      <c r="F38" s="145"/>
      <c r="G38" s="145"/>
      <c r="H38" s="145"/>
      <c r="I38" s="145"/>
      <c r="J38" s="145"/>
      <c r="K38" s="145"/>
      <c r="L38" s="145"/>
      <c r="M38" s="8"/>
      <c r="N38" s="13"/>
      <c r="O38" s="13"/>
    </row>
    <row r="39" ht="12.75" customHeight="1">
      <c r="A39" s="119" t="s">
        <v>309</v>
      </c>
      <c r="B39" s="85"/>
      <c r="C39" s="147"/>
      <c r="D39" s="89"/>
      <c r="E39" s="89"/>
      <c r="F39" s="89"/>
      <c r="G39" s="89"/>
      <c r="H39" s="89"/>
      <c r="I39" s="89"/>
      <c r="J39" s="89"/>
      <c r="K39" s="89"/>
      <c r="L39" s="89"/>
      <c r="M39" s="8"/>
      <c r="N39" s="13"/>
      <c r="O39" s="13"/>
    </row>
    <row r="40" ht="12.75" customHeight="1">
      <c r="A40" s="148"/>
      <c r="B40" s="148"/>
      <c r="C40" s="85"/>
      <c r="D40" s="89"/>
      <c r="E40" s="89"/>
      <c r="F40" s="89"/>
      <c r="G40" s="89"/>
      <c r="H40" s="89"/>
      <c r="I40" s="89"/>
      <c r="J40" s="89"/>
      <c r="K40" s="89"/>
      <c r="L40" s="89"/>
      <c r="M40" s="8"/>
      <c r="N40" s="13"/>
      <c r="O40" s="13"/>
    </row>
    <row r="41" ht="12.75" customHeight="1">
      <c r="A41" s="148" t="s">
        <v>222</v>
      </c>
      <c r="B41" s="147"/>
      <c r="C41" s="85"/>
      <c r="D41" s="89"/>
      <c r="E41" s="89"/>
      <c r="F41" s="89"/>
      <c r="G41" s="89"/>
      <c r="H41" s="89"/>
      <c r="I41" s="89"/>
      <c r="J41" s="89"/>
      <c r="K41" s="89"/>
      <c r="L41" s="89"/>
      <c r="M41" s="8"/>
      <c r="N41" s="13"/>
      <c r="O41" s="13"/>
    </row>
    <row r="42" ht="12.75" customHeight="1">
      <c r="A42" s="128">
        <v>1.0</v>
      </c>
      <c r="B42" s="87" t="s">
        <v>224</v>
      </c>
      <c r="C42" s="85"/>
      <c r="D42" s="89"/>
      <c r="E42" s="89"/>
      <c r="F42" s="89"/>
      <c r="G42" s="89"/>
      <c r="H42" s="89"/>
      <c r="I42" s="89"/>
      <c r="J42" s="89"/>
      <c r="K42" s="89"/>
      <c r="L42" s="89"/>
      <c r="M42" s="8"/>
      <c r="N42" s="13"/>
      <c r="O42" s="13"/>
    </row>
    <row r="43" ht="12.75" customHeight="1">
      <c r="A43" s="86" t="s">
        <v>258</v>
      </c>
      <c r="B43" s="85"/>
      <c r="C43" s="87" t="s">
        <v>310</v>
      </c>
      <c r="D43" s="89"/>
      <c r="E43" s="89"/>
      <c r="F43" s="89">
        <v>0.0</v>
      </c>
      <c r="G43" s="89"/>
      <c r="H43" s="89"/>
      <c r="I43" s="89">
        <v>0.0</v>
      </c>
      <c r="J43" s="89"/>
      <c r="K43" s="89"/>
      <c r="L43" s="89">
        <v>0.0</v>
      </c>
      <c r="M43" s="8"/>
      <c r="N43" s="13"/>
      <c r="O43" s="13"/>
    </row>
    <row r="44" ht="12.75" customHeight="1">
      <c r="A44" s="86" t="s">
        <v>262</v>
      </c>
      <c r="B44" s="85"/>
      <c r="C44" s="87" t="s">
        <v>311</v>
      </c>
      <c r="D44" s="89"/>
      <c r="E44" s="89"/>
      <c r="F44" s="89">
        <v>0.0</v>
      </c>
      <c r="G44" s="89"/>
      <c r="H44" s="89"/>
      <c r="I44" s="89">
        <v>0.0</v>
      </c>
      <c r="J44" s="89"/>
      <c r="K44" s="89"/>
      <c r="L44" s="127">
        <v>800.0</v>
      </c>
      <c r="M44" s="13" t="s">
        <v>379</v>
      </c>
      <c r="O44" s="13"/>
    </row>
    <row r="45" ht="12.75" customHeight="1">
      <c r="A45" s="86" t="s">
        <v>264</v>
      </c>
      <c r="B45" s="85"/>
      <c r="C45" s="87" t="s">
        <v>313</v>
      </c>
      <c r="D45" s="89"/>
      <c r="E45" s="89"/>
      <c r="F45" s="89">
        <v>0.0</v>
      </c>
      <c r="G45" s="89"/>
      <c r="H45" s="89"/>
      <c r="I45" s="89">
        <v>0.0</v>
      </c>
      <c r="J45" s="89"/>
      <c r="K45" s="89"/>
      <c r="L45" s="89">
        <v>0.0</v>
      </c>
      <c r="M45" s="8"/>
      <c r="N45" s="13"/>
      <c r="O45" s="13"/>
    </row>
    <row r="46" ht="12.75" customHeight="1">
      <c r="A46" s="86" t="s">
        <v>267</v>
      </c>
      <c r="B46" s="85"/>
      <c r="C46" s="87" t="s">
        <v>314</v>
      </c>
      <c r="D46" s="89"/>
      <c r="E46" s="89"/>
      <c r="F46" s="89">
        <v>0.0</v>
      </c>
      <c r="G46" s="89"/>
      <c r="H46" s="89"/>
      <c r="I46" s="89">
        <v>0.0</v>
      </c>
      <c r="J46" s="89"/>
      <c r="K46" s="89"/>
      <c r="L46" s="89">
        <f>2500+25000</f>
        <v>27500</v>
      </c>
      <c r="M46" s="8" t="s">
        <v>380</v>
      </c>
      <c r="N46" s="13"/>
      <c r="O46" s="13"/>
    </row>
    <row r="47" ht="12.75" customHeight="1">
      <c r="A47" s="86" t="s">
        <v>269</v>
      </c>
      <c r="B47" s="85"/>
      <c r="C47" s="87" t="s">
        <v>316</v>
      </c>
      <c r="D47" s="89"/>
      <c r="E47" s="89"/>
      <c r="F47" s="89">
        <v>0.0</v>
      </c>
      <c r="G47" s="89"/>
      <c r="H47" s="89"/>
      <c r="I47" s="89">
        <v>0.0</v>
      </c>
      <c r="J47" s="89"/>
      <c r="K47" s="89"/>
      <c r="L47" s="89">
        <v>0.0</v>
      </c>
      <c r="M47" s="8"/>
      <c r="N47" s="13"/>
      <c r="O47" s="13"/>
    </row>
    <row r="48" ht="12.75" customHeight="1">
      <c r="A48" s="86" t="s">
        <v>272</v>
      </c>
      <c r="B48" s="85"/>
      <c r="C48" s="87" t="s">
        <v>317</v>
      </c>
      <c r="D48" s="89"/>
      <c r="E48" s="89"/>
      <c r="F48" s="89">
        <v>0.0</v>
      </c>
      <c r="G48" s="89"/>
      <c r="H48" s="89"/>
      <c r="I48" s="89">
        <v>0.0</v>
      </c>
      <c r="J48" s="89"/>
      <c r="K48" s="89"/>
      <c r="L48" s="89">
        <v>0.0</v>
      </c>
      <c r="M48" s="8"/>
      <c r="N48" s="13"/>
      <c r="O48" s="13"/>
    </row>
    <row r="49" ht="12.75" customHeight="1">
      <c r="A49" s="86" t="s">
        <v>274</v>
      </c>
      <c r="B49" s="85"/>
      <c r="C49" s="87" t="s">
        <v>318</v>
      </c>
      <c r="D49" s="89"/>
      <c r="E49" s="89"/>
      <c r="F49" s="89">
        <v>0.0</v>
      </c>
      <c r="G49" s="89"/>
      <c r="H49" s="89"/>
      <c r="I49" s="89">
        <v>0.0</v>
      </c>
      <c r="J49" s="89"/>
      <c r="K49" s="89"/>
      <c r="L49" s="89">
        <v>1000.0</v>
      </c>
      <c r="M49" s="13" t="s">
        <v>381</v>
      </c>
      <c r="O49" s="13"/>
    </row>
    <row r="50" ht="12.75" customHeight="1">
      <c r="A50" s="137"/>
      <c r="B50" s="137"/>
      <c r="C50" s="137"/>
      <c r="D50" s="150"/>
      <c r="E50" s="150"/>
      <c r="F50" s="150">
        <v>0.0</v>
      </c>
      <c r="G50" s="150"/>
      <c r="H50" s="150"/>
      <c r="I50" s="150">
        <f>SUM(I43:I49)</f>
        <v>0</v>
      </c>
      <c r="J50" s="150"/>
      <c r="K50" s="150"/>
      <c r="L50" s="150">
        <f>SUM(L43:L49)</f>
        <v>29300</v>
      </c>
      <c r="M50" s="8"/>
      <c r="N50" s="13"/>
      <c r="O50" s="13"/>
    </row>
    <row r="51" ht="12.75" customHeight="1">
      <c r="A51" s="128">
        <v>2.0</v>
      </c>
      <c r="B51" s="87" t="s">
        <v>225</v>
      </c>
      <c r="C51" s="85"/>
      <c r="D51" s="89"/>
      <c r="E51" s="89"/>
      <c r="F51" s="89"/>
      <c r="G51" s="89"/>
      <c r="H51" s="89"/>
      <c r="I51" s="89"/>
      <c r="J51" s="89"/>
      <c r="K51" s="89"/>
      <c r="L51" s="89"/>
      <c r="M51" s="8"/>
      <c r="N51" s="13"/>
      <c r="O51" s="13"/>
    </row>
    <row r="52" ht="12.75" customHeight="1">
      <c r="A52" s="86" t="s">
        <v>278</v>
      </c>
      <c r="B52" s="85"/>
      <c r="C52" s="87" t="s">
        <v>320</v>
      </c>
      <c r="D52" s="89"/>
      <c r="E52" s="89"/>
      <c r="F52" s="89">
        <v>0.0</v>
      </c>
      <c r="G52" s="89"/>
      <c r="H52" s="89"/>
      <c r="I52" s="89">
        <v>0.0</v>
      </c>
      <c r="J52" s="89"/>
      <c r="K52" s="89"/>
      <c r="L52" s="89">
        <v>0.0</v>
      </c>
      <c r="M52" s="8"/>
      <c r="N52" s="13"/>
      <c r="O52" s="13"/>
    </row>
    <row r="53" ht="12.75" customHeight="1">
      <c r="A53" s="86" t="s">
        <v>280</v>
      </c>
      <c r="B53" s="85"/>
      <c r="C53" s="87" t="s">
        <v>321</v>
      </c>
      <c r="D53" s="89"/>
      <c r="E53" s="89"/>
      <c r="F53" s="89">
        <v>0.0</v>
      </c>
      <c r="G53" s="89"/>
      <c r="H53" s="89"/>
      <c r="I53" s="89">
        <v>0.0</v>
      </c>
      <c r="J53" s="89"/>
      <c r="K53" s="89"/>
      <c r="L53" s="89">
        <v>0.0</v>
      </c>
      <c r="M53" s="8"/>
      <c r="N53" s="13"/>
      <c r="O53" s="13"/>
    </row>
    <row r="54" ht="12.75" customHeight="1">
      <c r="A54" s="86" t="s">
        <v>283</v>
      </c>
      <c r="B54" s="85"/>
      <c r="C54" s="87" t="s">
        <v>322</v>
      </c>
      <c r="D54" s="89"/>
      <c r="E54" s="89"/>
      <c r="F54" s="89">
        <v>0.0</v>
      </c>
      <c r="G54" s="89"/>
      <c r="H54" s="89"/>
      <c r="I54" s="89">
        <v>0.0</v>
      </c>
      <c r="J54" s="89"/>
      <c r="K54" s="89"/>
      <c r="L54" s="89">
        <v>0.0</v>
      </c>
      <c r="M54" s="8"/>
      <c r="N54" s="13"/>
      <c r="O54" s="13"/>
    </row>
    <row r="55" ht="12.75" customHeight="1">
      <c r="A55" s="86" t="s">
        <v>323</v>
      </c>
      <c r="B55" s="85"/>
      <c r="C55" s="87" t="s">
        <v>306</v>
      </c>
      <c r="D55" s="89"/>
      <c r="E55" s="89"/>
      <c r="F55" s="89">
        <v>0.0</v>
      </c>
      <c r="G55" s="89"/>
      <c r="H55" s="89"/>
      <c r="I55" s="89">
        <v>0.0</v>
      </c>
      <c r="J55" s="89"/>
      <c r="K55" s="89"/>
      <c r="L55" s="89">
        <v>0.0</v>
      </c>
      <c r="M55" s="8"/>
      <c r="N55" s="13"/>
      <c r="O55" s="13"/>
    </row>
    <row r="56" ht="12.75" customHeight="1">
      <c r="A56" s="137"/>
      <c r="B56" s="137"/>
      <c r="C56" s="137"/>
      <c r="D56" s="150"/>
      <c r="E56" s="150"/>
      <c r="F56" s="150">
        <v>0.0</v>
      </c>
      <c r="G56" s="150"/>
      <c r="H56" s="150"/>
      <c r="I56" s="150">
        <f>SUM(I52:I55)</f>
        <v>0</v>
      </c>
      <c r="J56" s="150"/>
      <c r="K56" s="150"/>
      <c r="L56" s="150">
        <f>SUM(L52:L55)</f>
        <v>0</v>
      </c>
      <c r="M56" s="8"/>
      <c r="N56" s="13"/>
      <c r="O56" s="13"/>
    </row>
    <row r="57" ht="12.75" customHeight="1">
      <c r="A57" s="153"/>
      <c r="B57" s="153"/>
      <c r="C57" s="153"/>
      <c r="D57" s="154"/>
      <c r="E57" s="154"/>
      <c r="F57" s="154">
        <v>0.0</v>
      </c>
      <c r="G57" s="154"/>
      <c r="H57" s="154"/>
      <c r="I57" s="154">
        <f>I50+I56</f>
        <v>0</v>
      </c>
      <c r="J57" s="154"/>
      <c r="K57" s="154"/>
      <c r="L57" s="154">
        <f>L50+L56</f>
        <v>29300</v>
      </c>
      <c r="M57" s="171"/>
      <c r="N57" s="13"/>
      <c r="O57" s="13"/>
    </row>
    <row r="58" ht="12.75" customHeight="1">
      <c r="A58" s="85"/>
      <c r="B58" s="85"/>
      <c r="C58" s="85"/>
      <c r="D58" s="89"/>
      <c r="E58" s="89"/>
      <c r="F58" s="89"/>
      <c r="G58" s="89"/>
      <c r="H58" s="89"/>
      <c r="I58" s="89"/>
      <c r="J58" s="89"/>
      <c r="K58" s="89"/>
      <c r="L58" s="89"/>
      <c r="M58" s="8"/>
      <c r="N58" s="13"/>
      <c r="O58" s="13"/>
    </row>
    <row r="59" ht="12.75" customHeight="1">
      <c r="A59" s="148" t="s">
        <v>227</v>
      </c>
      <c r="B59" s="85"/>
      <c r="C59" s="85"/>
      <c r="D59" s="89"/>
      <c r="E59" s="89"/>
      <c r="F59" s="89"/>
      <c r="G59" s="89"/>
      <c r="H59" s="89"/>
      <c r="I59" s="89"/>
      <c r="J59" s="89"/>
      <c r="K59" s="89"/>
      <c r="L59" s="89"/>
      <c r="M59" s="8"/>
      <c r="N59" s="13"/>
      <c r="O59" s="13"/>
    </row>
    <row r="60" ht="12.75" customHeight="1">
      <c r="A60" s="128">
        <v>3.0</v>
      </c>
      <c r="B60" s="87" t="s">
        <v>228</v>
      </c>
      <c r="C60" s="85"/>
      <c r="D60" s="89"/>
      <c r="E60" s="89"/>
      <c r="F60" s="89">
        <v>9237.0</v>
      </c>
      <c r="G60" s="89"/>
      <c r="H60" s="89"/>
      <c r="I60" s="89">
        <v>10000.0</v>
      </c>
      <c r="J60" s="89"/>
      <c r="K60" s="89"/>
      <c r="L60" s="89">
        <v>10500.0</v>
      </c>
      <c r="M60" s="13" t="s">
        <v>382</v>
      </c>
      <c r="O60" s="13"/>
    </row>
    <row r="61" ht="12.75" customHeight="1">
      <c r="A61" s="137"/>
      <c r="B61" s="137"/>
      <c r="C61" s="137"/>
      <c r="D61" s="150"/>
      <c r="E61" s="150"/>
      <c r="F61" s="150">
        <v>9237.0</v>
      </c>
      <c r="G61" s="150"/>
      <c r="H61" s="150"/>
      <c r="I61" s="150">
        <f>SUM(I60)</f>
        <v>10000</v>
      </c>
      <c r="J61" s="150"/>
      <c r="K61" s="150"/>
      <c r="L61" s="150">
        <f>SUM(L60)</f>
        <v>10500</v>
      </c>
      <c r="M61" s="8"/>
      <c r="N61" s="13"/>
      <c r="O61" s="13"/>
    </row>
    <row r="62" ht="12.75" customHeight="1">
      <c r="A62" s="128">
        <v>4.0</v>
      </c>
      <c r="B62" s="87" t="s">
        <v>229</v>
      </c>
      <c r="C62" s="85"/>
      <c r="D62" s="89"/>
      <c r="E62" s="89"/>
      <c r="F62" s="89"/>
      <c r="G62" s="89"/>
      <c r="H62" s="89"/>
      <c r="I62" s="89"/>
      <c r="J62" s="89"/>
      <c r="K62" s="89"/>
      <c r="L62" s="89"/>
      <c r="M62" s="8"/>
      <c r="N62" s="13"/>
      <c r="O62" s="13"/>
    </row>
    <row r="63" ht="12.75" customHeight="1">
      <c r="A63" s="86" t="s">
        <v>326</v>
      </c>
      <c r="B63" s="85"/>
      <c r="C63" s="87" t="s">
        <v>310</v>
      </c>
      <c r="D63" s="89"/>
      <c r="E63" s="89"/>
      <c r="F63" s="89">
        <v>4421.0</v>
      </c>
      <c r="G63" s="89"/>
      <c r="H63" s="89"/>
      <c r="I63" s="89">
        <v>2000.0</v>
      </c>
      <c r="J63" s="89"/>
      <c r="K63" s="89"/>
      <c r="L63" s="89">
        <v>4000.0</v>
      </c>
      <c r="M63" s="8"/>
      <c r="N63" s="13"/>
      <c r="O63" s="13"/>
    </row>
    <row r="64" ht="12.75" customHeight="1">
      <c r="A64" s="86" t="s">
        <v>327</v>
      </c>
      <c r="B64" s="85"/>
      <c r="C64" s="87" t="s">
        <v>328</v>
      </c>
      <c r="D64" s="89"/>
      <c r="E64" s="89"/>
      <c r="F64" s="89">
        <v>800.0</v>
      </c>
      <c r="G64" s="89"/>
      <c r="H64" s="89"/>
      <c r="I64" s="89">
        <v>1000.0</v>
      </c>
      <c r="J64" s="89"/>
      <c r="K64" s="89"/>
      <c r="L64" s="89"/>
      <c r="M64" s="8"/>
      <c r="N64" s="13"/>
      <c r="O64" s="13"/>
    </row>
    <row r="65" ht="12.75" customHeight="1">
      <c r="A65" s="86" t="s">
        <v>329</v>
      </c>
      <c r="B65" s="85"/>
      <c r="C65" s="87" t="s">
        <v>330</v>
      </c>
      <c r="D65" s="89"/>
      <c r="E65" s="89"/>
      <c r="F65" s="89">
        <v>4884.0</v>
      </c>
      <c r="G65" s="89"/>
      <c r="H65" s="89"/>
      <c r="I65" s="89">
        <v>2000.0</v>
      </c>
      <c r="J65" s="89"/>
      <c r="K65" s="89"/>
      <c r="L65" s="89">
        <v>4500.0</v>
      </c>
      <c r="M65" s="8"/>
      <c r="N65" s="13"/>
      <c r="O65" s="13"/>
    </row>
    <row r="66" ht="12.75" customHeight="1">
      <c r="A66" s="86" t="s">
        <v>331</v>
      </c>
      <c r="B66" s="85"/>
      <c r="C66" s="87" t="s">
        <v>332</v>
      </c>
      <c r="D66" s="89"/>
      <c r="E66" s="89"/>
      <c r="F66" s="89">
        <v>0.0</v>
      </c>
      <c r="G66" s="89"/>
      <c r="H66" s="89"/>
      <c r="I66" s="89"/>
      <c r="J66" s="89"/>
      <c r="K66" s="89"/>
      <c r="L66" s="89">
        <v>0.0</v>
      </c>
      <c r="M66" s="8"/>
      <c r="N66" s="13"/>
      <c r="O66" s="13"/>
    </row>
    <row r="67" ht="12.75" customHeight="1">
      <c r="A67" s="86" t="s">
        <v>333</v>
      </c>
      <c r="B67" s="85"/>
      <c r="C67" s="87" t="s">
        <v>334</v>
      </c>
      <c r="D67" s="89"/>
      <c r="E67" s="89"/>
      <c r="F67" s="89">
        <v>0.0</v>
      </c>
      <c r="G67" s="89"/>
      <c r="H67" s="89"/>
      <c r="I67" s="89"/>
      <c r="J67" s="89"/>
      <c r="K67" s="89"/>
      <c r="L67" s="89">
        <v>500.0</v>
      </c>
      <c r="M67" s="8"/>
      <c r="N67" s="13"/>
      <c r="O67" s="13"/>
    </row>
    <row r="68" ht="12.75" customHeight="1">
      <c r="A68" s="137"/>
      <c r="B68" s="137"/>
      <c r="C68" s="137"/>
      <c r="D68" s="150"/>
      <c r="E68" s="150"/>
      <c r="F68" s="150">
        <v>10105.0</v>
      </c>
      <c r="G68" s="150"/>
      <c r="H68" s="150"/>
      <c r="I68" s="150">
        <f>SUM(I63:I67)</f>
        <v>5000</v>
      </c>
      <c r="J68" s="150"/>
      <c r="K68" s="150"/>
      <c r="L68" s="150">
        <f>SUM(L63:L67)</f>
        <v>9000</v>
      </c>
      <c r="M68" s="8"/>
      <c r="N68" s="13"/>
      <c r="O68" s="13"/>
    </row>
    <row r="69" ht="12.75" customHeight="1">
      <c r="A69" s="85"/>
      <c r="B69" s="85"/>
      <c r="C69" s="85"/>
      <c r="D69" s="89"/>
      <c r="E69" s="89"/>
      <c r="F69" s="89"/>
      <c r="G69" s="89"/>
      <c r="H69" s="89"/>
      <c r="I69" s="89"/>
      <c r="J69" s="89"/>
      <c r="K69" s="89"/>
      <c r="L69" s="89"/>
      <c r="M69" s="8"/>
      <c r="N69" s="13"/>
      <c r="O69" s="13"/>
    </row>
    <row r="70" ht="12.75" customHeight="1">
      <c r="A70" s="128">
        <v>5.0</v>
      </c>
      <c r="B70" s="87" t="s">
        <v>231</v>
      </c>
      <c r="C70" s="85"/>
      <c r="D70" s="89"/>
      <c r="E70" s="89"/>
      <c r="F70" s="89"/>
      <c r="G70" s="89"/>
      <c r="H70" s="89"/>
      <c r="I70" s="89"/>
      <c r="J70" s="89"/>
      <c r="K70" s="89"/>
      <c r="L70" s="89"/>
      <c r="M70" s="8"/>
      <c r="N70" s="13"/>
      <c r="O70" s="13"/>
    </row>
    <row r="71" ht="12.75" customHeight="1">
      <c r="A71" s="85"/>
      <c r="B71" s="85"/>
      <c r="C71" s="85"/>
      <c r="D71" s="89"/>
      <c r="E71" s="89"/>
      <c r="F71" s="89">
        <v>0.0</v>
      </c>
      <c r="G71" s="89"/>
      <c r="H71" s="89"/>
      <c r="I71" s="89"/>
      <c r="J71" s="89"/>
      <c r="K71" s="89"/>
      <c r="L71" s="89">
        <v>0.0</v>
      </c>
      <c r="M71" s="8"/>
      <c r="N71" s="13"/>
      <c r="O71" s="13"/>
    </row>
    <row r="72" ht="12.75" customHeight="1">
      <c r="A72" s="128">
        <v>6.0</v>
      </c>
      <c r="B72" s="87" t="s">
        <v>233</v>
      </c>
      <c r="C72" s="85"/>
      <c r="D72" s="89"/>
      <c r="E72" s="89"/>
      <c r="F72" s="89"/>
      <c r="G72" s="89"/>
      <c r="H72" s="89"/>
      <c r="I72" s="89"/>
      <c r="J72" s="89"/>
      <c r="K72" s="89"/>
      <c r="L72" s="89"/>
      <c r="M72" s="8"/>
      <c r="N72" s="13"/>
      <c r="O72" s="13"/>
    </row>
    <row r="73" ht="12.75" customHeight="1">
      <c r="A73" s="86" t="s">
        <v>335</v>
      </c>
      <c r="B73" s="85"/>
      <c r="C73" s="36" t="s">
        <v>336</v>
      </c>
      <c r="D73" s="89"/>
      <c r="E73" s="89"/>
      <c r="F73" s="89">
        <v>9568.75</v>
      </c>
      <c r="G73" s="89"/>
      <c r="H73" s="89"/>
      <c r="I73" s="89">
        <v>0.0</v>
      </c>
      <c r="J73" s="89"/>
      <c r="K73" s="89"/>
      <c r="L73" s="89">
        <v>0.0</v>
      </c>
      <c r="M73" s="8"/>
      <c r="N73" s="13"/>
      <c r="O73" s="13"/>
      <c r="P73" t="s">
        <v>383</v>
      </c>
    </row>
    <row r="74" ht="12.75" customHeight="1">
      <c r="A74" s="86" t="s">
        <v>337</v>
      </c>
      <c r="B74" s="85"/>
      <c r="C74" s="87" t="s">
        <v>338</v>
      </c>
      <c r="D74" s="89"/>
      <c r="E74" s="89"/>
      <c r="F74" s="89">
        <v>485.0</v>
      </c>
      <c r="G74" s="89"/>
      <c r="H74" s="89"/>
      <c r="I74" s="89">
        <v>500.0</v>
      </c>
      <c r="J74" s="89"/>
      <c r="K74" s="89"/>
      <c r="L74" s="89">
        <v>550.0</v>
      </c>
      <c r="M74" s="8"/>
      <c r="N74" s="13"/>
      <c r="O74" s="13"/>
    </row>
    <row r="75" ht="12.75" customHeight="1">
      <c r="A75" s="86" t="s">
        <v>339</v>
      </c>
      <c r="B75" s="85"/>
      <c r="C75" s="87" t="s">
        <v>306</v>
      </c>
      <c r="D75" s="89"/>
      <c r="E75" s="89"/>
      <c r="F75" s="89">
        <v>968.0</v>
      </c>
      <c r="G75" s="89"/>
      <c r="H75" s="89"/>
      <c r="I75" s="89">
        <v>0.0</v>
      </c>
      <c r="J75" s="89"/>
      <c r="K75" s="89"/>
      <c r="L75" s="89">
        <v>1250.0</v>
      </c>
      <c r="M75" s="13" t="s">
        <v>384</v>
      </c>
      <c r="O75" s="13"/>
    </row>
    <row r="76" ht="12.75" customHeight="1">
      <c r="A76" s="137"/>
      <c r="B76" s="137"/>
      <c r="C76" s="137"/>
      <c r="D76" s="150"/>
      <c r="E76" s="150"/>
      <c r="F76" s="150">
        <v>11021.75</v>
      </c>
      <c r="G76" s="150"/>
      <c r="H76" s="150"/>
      <c r="I76" s="150">
        <f>SUM(I73:I75)</f>
        <v>500</v>
      </c>
      <c r="J76" s="150"/>
      <c r="K76" s="150"/>
      <c r="L76" s="150">
        <f>SUM(L73:L75)</f>
        <v>1800</v>
      </c>
      <c r="M76" s="13"/>
      <c r="O76" s="13"/>
    </row>
    <row r="77" ht="12.75" customHeight="1">
      <c r="A77" s="128">
        <v>7.0</v>
      </c>
      <c r="B77" s="87" t="s">
        <v>235</v>
      </c>
      <c r="C77" s="85"/>
      <c r="D77" s="89"/>
      <c r="E77" s="89"/>
      <c r="F77" s="89"/>
      <c r="G77" s="89"/>
      <c r="H77" s="89"/>
      <c r="I77" s="89"/>
      <c r="J77" s="89"/>
      <c r="K77" s="89"/>
      <c r="L77" s="89"/>
      <c r="M77" s="13"/>
      <c r="O77" s="13"/>
    </row>
    <row r="78" ht="12.75" customHeight="1">
      <c r="A78" s="86" t="s">
        <v>342</v>
      </c>
      <c r="B78" s="85"/>
      <c r="C78" s="87" t="s">
        <v>223</v>
      </c>
      <c r="D78" s="89"/>
      <c r="E78" s="89"/>
      <c r="F78" s="89">
        <v>0.0</v>
      </c>
      <c r="G78" s="89"/>
      <c r="H78" s="89"/>
      <c r="I78" s="89">
        <v>0.0</v>
      </c>
      <c r="J78" s="89"/>
      <c r="K78" s="89"/>
      <c r="L78" s="89">
        <v>0.0</v>
      </c>
      <c r="M78" s="13"/>
      <c r="O78" s="13"/>
    </row>
    <row r="79" ht="12.75" customHeight="1">
      <c r="A79" s="86" t="s">
        <v>343</v>
      </c>
      <c r="B79" s="85"/>
      <c r="C79" s="87" t="s">
        <v>344</v>
      </c>
      <c r="D79" s="89"/>
      <c r="E79" s="89"/>
      <c r="F79" s="89">
        <v>0.0</v>
      </c>
      <c r="G79" s="89"/>
      <c r="H79" s="89"/>
      <c r="I79" s="89">
        <v>0.0</v>
      </c>
      <c r="J79" s="89"/>
      <c r="K79" s="89"/>
      <c r="L79" s="89">
        <v>500.0</v>
      </c>
      <c r="M79" s="13" t="s">
        <v>385</v>
      </c>
      <c r="O79" s="13"/>
    </row>
    <row r="80" ht="12.75" customHeight="1">
      <c r="A80" s="86" t="s">
        <v>345</v>
      </c>
      <c r="B80" s="85"/>
      <c r="C80" s="87" t="s">
        <v>346</v>
      </c>
      <c r="D80" s="89"/>
      <c r="E80" s="89"/>
      <c r="F80" s="89">
        <v>0.0</v>
      </c>
      <c r="G80" s="89"/>
      <c r="H80" s="89"/>
      <c r="I80" s="89">
        <v>0.0</v>
      </c>
      <c r="J80" s="89"/>
      <c r="K80" s="89"/>
      <c r="L80" s="89">
        <v>265.0</v>
      </c>
      <c r="M80" s="13" t="s">
        <v>386</v>
      </c>
      <c r="O80" s="13"/>
    </row>
    <row r="81" ht="12.75" customHeight="1">
      <c r="A81" s="137"/>
      <c r="B81" s="137"/>
      <c r="C81" s="137"/>
      <c r="D81" s="150"/>
      <c r="E81" s="150"/>
      <c r="F81" s="150">
        <v>0.0</v>
      </c>
      <c r="G81" s="150"/>
      <c r="H81" s="150"/>
      <c r="I81" s="150">
        <f>SUM(I78:I80)</f>
        <v>0</v>
      </c>
      <c r="J81" s="150"/>
      <c r="K81" s="150"/>
      <c r="L81" s="150">
        <f>SUM(L78:L80)</f>
        <v>765</v>
      </c>
      <c r="M81" s="13"/>
      <c r="O81" s="13"/>
    </row>
    <row r="82" ht="12.75" customHeight="1">
      <c r="A82" s="128">
        <v>8.0</v>
      </c>
      <c r="B82" s="87" t="s">
        <v>237</v>
      </c>
      <c r="C82" s="85"/>
      <c r="D82" s="89"/>
      <c r="E82" s="89"/>
      <c r="F82" s="89"/>
      <c r="G82" s="89"/>
      <c r="H82" s="89"/>
      <c r="I82" s="89"/>
      <c r="J82" s="89"/>
      <c r="K82" s="89"/>
      <c r="L82" s="89"/>
      <c r="M82" s="13"/>
      <c r="O82" s="13"/>
    </row>
    <row r="83" ht="12.75" customHeight="1">
      <c r="A83" s="86" t="s">
        <v>348</v>
      </c>
      <c r="B83" s="85"/>
      <c r="C83" s="36" t="s">
        <v>349</v>
      </c>
      <c r="D83" s="89"/>
      <c r="E83" s="89"/>
      <c r="F83" s="89">
        <v>200.0</v>
      </c>
      <c r="G83" s="89"/>
      <c r="H83" s="89"/>
      <c r="I83" s="89">
        <v>1200.0</v>
      </c>
      <c r="J83" s="89"/>
      <c r="K83" s="89"/>
      <c r="L83" s="89">
        <v>1250.0</v>
      </c>
      <c r="M83" s="13" t="s">
        <v>387</v>
      </c>
      <c r="O83" s="13"/>
    </row>
    <row r="84" ht="12.75" customHeight="1">
      <c r="A84" s="86" t="s">
        <v>351</v>
      </c>
      <c r="B84" s="85"/>
      <c r="C84" s="87" t="s">
        <v>352</v>
      </c>
      <c r="D84" s="89"/>
      <c r="E84" s="89"/>
      <c r="F84" s="89">
        <v>3600.0</v>
      </c>
      <c r="G84" s="89"/>
      <c r="H84" s="89"/>
      <c r="I84" s="89">
        <v>1980.0</v>
      </c>
      <c r="J84" s="89"/>
      <c r="K84" s="89"/>
      <c r="L84" s="89">
        <v>2000.0</v>
      </c>
      <c r="M84" s="13" t="s">
        <v>388</v>
      </c>
      <c r="O84" s="13"/>
    </row>
    <row r="85" ht="12.75" customHeight="1">
      <c r="A85" s="86" t="s">
        <v>353</v>
      </c>
      <c r="B85" s="85"/>
      <c r="C85" s="87" t="s">
        <v>354</v>
      </c>
      <c r="D85" s="89"/>
      <c r="E85" s="89"/>
      <c r="F85" s="89">
        <v>36100.0</v>
      </c>
      <c r="G85" s="89"/>
      <c r="H85" s="89"/>
      <c r="I85" s="89"/>
      <c r="J85" s="89"/>
      <c r="K85" s="89"/>
      <c r="L85" s="89">
        <v>0.0</v>
      </c>
      <c r="M85" s="13"/>
      <c r="O85" s="13"/>
    </row>
    <row r="86" ht="12.75" customHeight="1">
      <c r="A86" s="85"/>
      <c r="B86" s="85"/>
      <c r="C86" s="85"/>
      <c r="D86" s="150"/>
      <c r="E86" s="150"/>
      <c r="F86" s="150">
        <v>39900.0</v>
      </c>
      <c r="G86" s="150"/>
      <c r="H86" s="150"/>
      <c r="I86" s="150">
        <f>SUM(I83:I85)</f>
        <v>3180</v>
      </c>
      <c r="J86" s="150"/>
      <c r="K86" s="150"/>
      <c r="L86" s="150">
        <f>SUM(L83:L85)</f>
        <v>3250</v>
      </c>
      <c r="M86" s="8"/>
      <c r="N86" s="13"/>
      <c r="O86" s="13"/>
    </row>
    <row r="87" ht="12.75" customHeight="1">
      <c r="A87" s="128">
        <v>9.0</v>
      </c>
      <c r="B87" s="36" t="s">
        <v>239</v>
      </c>
      <c r="C87" s="85"/>
      <c r="D87" s="89"/>
      <c r="E87" s="89"/>
      <c r="F87" s="89">
        <v>0.0</v>
      </c>
      <c r="G87" s="89"/>
      <c r="H87" s="89"/>
      <c r="I87" s="89"/>
      <c r="J87" s="89"/>
      <c r="K87" s="89"/>
      <c r="L87" s="89">
        <v>0.0</v>
      </c>
      <c r="M87" s="8"/>
      <c r="N87" s="13"/>
      <c r="O87" s="13"/>
    </row>
    <row r="88" ht="12.75" customHeight="1">
      <c r="A88" s="128">
        <v>10.0</v>
      </c>
      <c r="B88" s="87" t="s">
        <v>240</v>
      </c>
      <c r="C88" s="85"/>
      <c r="D88" s="89"/>
      <c r="E88" s="89"/>
      <c r="F88" s="89">
        <v>99.0</v>
      </c>
      <c r="G88" s="89"/>
      <c r="H88" s="89"/>
      <c r="I88" s="89"/>
      <c r="J88" s="89"/>
      <c r="K88" s="89"/>
      <c r="L88" s="89">
        <v>1000.0</v>
      </c>
      <c r="M88" s="8"/>
      <c r="N88" s="13"/>
      <c r="O88" s="13"/>
    </row>
    <row r="89" ht="12.75" customHeight="1">
      <c r="A89" s="128">
        <v>11.0</v>
      </c>
      <c r="B89" s="87" t="s">
        <v>241</v>
      </c>
      <c r="C89" s="85"/>
      <c r="D89" s="89"/>
      <c r="E89" s="89"/>
      <c r="F89" s="89">
        <v>0.0</v>
      </c>
      <c r="G89" s="89"/>
      <c r="H89" s="89"/>
      <c r="I89" s="89"/>
      <c r="J89" s="89"/>
      <c r="K89" s="89"/>
      <c r="L89" s="89">
        <v>5000.0</v>
      </c>
      <c r="M89" s="8"/>
      <c r="N89" s="13"/>
      <c r="O89" s="13"/>
    </row>
    <row r="90" ht="12.75" customHeight="1">
      <c r="A90" s="128">
        <v>12.0</v>
      </c>
      <c r="B90" s="87" t="s">
        <v>232</v>
      </c>
      <c r="C90" s="85"/>
      <c r="D90" s="89"/>
      <c r="E90" s="89"/>
      <c r="F90" s="89">
        <v>2000.0</v>
      </c>
      <c r="G90" s="89"/>
      <c r="H90" s="89"/>
      <c r="I90" s="89">
        <v>0.0</v>
      </c>
      <c r="J90" s="89"/>
      <c r="K90" s="89"/>
      <c r="L90" s="89">
        <v>2000.0</v>
      </c>
      <c r="M90" s="8"/>
      <c r="N90" s="13"/>
      <c r="O90" s="13"/>
    </row>
    <row r="91" ht="12.75" customHeight="1">
      <c r="A91" s="128">
        <v>13.0</v>
      </c>
      <c r="B91" s="87" t="s">
        <v>242</v>
      </c>
      <c r="C91" s="85"/>
      <c r="D91" s="89"/>
      <c r="E91" s="89"/>
      <c r="F91" s="89">
        <v>3255.0</v>
      </c>
      <c r="G91" s="89"/>
      <c r="H91" s="89"/>
      <c r="I91" s="89">
        <v>5000.0</v>
      </c>
      <c r="J91" s="89"/>
      <c r="K91" s="89"/>
      <c r="L91" s="89">
        <v>2500.0</v>
      </c>
      <c r="M91" s="8"/>
      <c r="N91" s="13"/>
      <c r="O91" s="13"/>
    </row>
    <row r="92" ht="12.75" customHeight="1">
      <c r="A92" s="36">
        <v>14.0</v>
      </c>
      <c r="B92" s="87" t="s">
        <v>243</v>
      </c>
      <c r="C92" s="85"/>
      <c r="D92" s="89"/>
      <c r="E92" s="89"/>
      <c r="F92" s="89">
        <v>324.0</v>
      </c>
      <c r="G92" s="89"/>
      <c r="H92" s="89"/>
      <c r="I92" s="89">
        <v>1300.0</v>
      </c>
      <c r="J92" s="89"/>
      <c r="K92" s="89"/>
      <c r="L92" s="89">
        <v>150.0</v>
      </c>
      <c r="M92" s="8"/>
      <c r="N92" s="13"/>
      <c r="O92" s="13"/>
    </row>
    <row r="93" ht="12.75" customHeight="1">
      <c r="A93" s="85"/>
      <c r="B93" s="85"/>
      <c r="C93" s="85"/>
      <c r="D93" s="150"/>
      <c r="E93" s="150"/>
      <c r="F93" s="150">
        <v>5678.0</v>
      </c>
      <c r="G93" s="150"/>
      <c r="H93" s="150"/>
      <c r="I93" s="150">
        <f>SUM(I87:I92)</f>
        <v>6300</v>
      </c>
      <c r="J93" s="150"/>
      <c r="K93" s="150"/>
      <c r="L93" s="150">
        <f>SUM(L87:L92)</f>
        <v>10650</v>
      </c>
      <c r="M93" s="8"/>
      <c r="N93" s="13"/>
      <c r="O93" s="13"/>
    </row>
    <row r="94" ht="12.75" customHeight="1">
      <c r="A94" s="148" t="s">
        <v>244</v>
      </c>
      <c r="B94" s="85"/>
      <c r="C94" s="85"/>
      <c r="D94" s="89"/>
      <c r="E94" s="89"/>
      <c r="F94" s="89"/>
      <c r="G94" s="89"/>
      <c r="H94" s="89"/>
      <c r="I94" s="89"/>
      <c r="J94" s="89"/>
      <c r="K94" s="89"/>
      <c r="L94" s="89"/>
      <c r="M94" s="8"/>
      <c r="N94" s="13"/>
      <c r="O94" s="13"/>
    </row>
    <row r="95" ht="12.75" customHeight="1">
      <c r="A95" s="128">
        <v>15.0</v>
      </c>
      <c r="B95" s="158" t="s">
        <v>306</v>
      </c>
      <c r="C95" s="123"/>
      <c r="D95" s="89"/>
      <c r="E95" s="89"/>
      <c r="F95" s="89"/>
      <c r="G95" s="89"/>
      <c r="H95" s="89"/>
      <c r="I95" s="89"/>
      <c r="J95" s="89"/>
      <c r="K95" s="89"/>
      <c r="L95" s="89"/>
      <c r="M95" s="8"/>
      <c r="N95" s="13"/>
      <c r="O95" s="13"/>
    </row>
    <row r="96" ht="12.75" customHeight="1">
      <c r="A96" s="86" t="s">
        <v>359</v>
      </c>
      <c r="B96" s="85"/>
      <c r="C96" s="87" t="s">
        <v>360</v>
      </c>
      <c r="D96" s="89"/>
      <c r="E96" s="89"/>
      <c r="F96" s="89">
        <v>4139.0</v>
      </c>
      <c r="G96" s="89"/>
      <c r="H96" s="89"/>
      <c r="I96" s="89">
        <v>5000.0</v>
      </c>
      <c r="J96" s="89"/>
      <c r="K96" s="89"/>
      <c r="L96" s="89">
        <v>2000.0</v>
      </c>
      <c r="M96" s="8"/>
      <c r="N96" s="13"/>
      <c r="O96" s="13"/>
    </row>
    <row r="97" ht="12.75" customHeight="1">
      <c r="A97" s="86" t="s">
        <v>362</v>
      </c>
      <c r="B97" s="85"/>
      <c r="C97" s="87" t="s">
        <v>363</v>
      </c>
      <c r="D97" s="89"/>
      <c r="E97" s="89"/>
      <c r="F97" s="89">
        <v>0.0</v>
      </c>
      <c r="G97" s="89"/>
      <c r="H97" s="89"/>
      <c r="I97" s="89"/>
      <c r="J97" s="89"/>
      <c r="K97" s="89"/>
      <c r="L97" s="89">
        <v>0.0</v>
      </c>
      <c r="M97" s="8"/>
      <c r="N97" s="13"/>
      <c r="O97" s="13"/>
    </row>
    <row r="98" ht="12.75" customHeight="1">
      <c r="A98" s="86" t="s">
        <v>364</v>
      </c>
      <c r="B98" s="85"/>
      <c r="C98" s="87" t="s">
        <v>306</v>
      </c>
      <c r="D98" s="89"/>
      <c r="E98" s="89"/>
      <c r="F98" s="89">
        <v>10350.0</v>
      </c>
      <c r="G98" s="89"/>
      <c r="H98" s="89"/>
      <c r="I98" s="89"/>
      <c r="J98" s="89"/>
      <c r="K98" s="89"/>
      <c r="L98" s="89">
        <v>0.0</v>
      </c>
      <c r="M98" s="8"/>
      <c r="N98" s="13"/>
      <c r="O98" s="13"/>
    </row>
    <row r="99" ht="12.75" customHeight="1">
      <c r="A99" s="86" t="s">
        <v>365</v>
      </c>
      <c r="B99" s="85"/>
      <c r="C99" s="87" t="s">
        <v>366</v>
      </c>
      <c r="D99" s="89"/>
      <c r="E99" s="89"/>
      <c r="F99" s="89">
        <v>0.0</v>
      </c>
      <c r="G99" s="89"/>
      <c r="H99" s="89"/>
      <c r="I99" s="89"/>
      <c r="J99" s="89"/>
      <c r="K99" s="89"/>
      <c r="L99" s="89">
        <v>0.0</v>
      </c>
      <c r="M99" s="8"/>
      <c r="N99" s="13"/>
      <c r="O99" s="13"/>
    </row>
    <row r="100" ht="12.75" customHeight="1">
      <c r="A100" s="85"/>
      <c r="B100" s="85"/>
      <c r="C100" s="85"/>
      <c r="D100" s="150"/>
      <c r="E100" s="150"/>
      <c r="F100" s="150">
        <v>14489.0</v>
      </c>
      <c r="G100" s="150"/>
      <c r="H100" s="150"/>
      <c r="I100" s="150">
        <f>SUM(I96:I99)</f>
        <v>5000</v>
      </c>
      <c r="J100" s="150"/>
      <c r="K100" s="150"/>
      <c r="L100" s="150">
        <f>SUM(L96:L99)</f>
        <v>2000</v>
      </c>
      <c r="M100" s="8"/>
      <c r="N100" s="13"/>
      <c r="O100" s="13"/>
    </row>
    <row r="101" ht="12.75" customHeight="1">
      <c r="A101" s="85"/>
      <c r="B101" s="85"/>
      <c r="C101" s="85"/>
      <c r="D101" s="89"/>
      <c r="E101" s="89"/>
      <c r="F101" s="89"/>
      <c r="G101" s="89"/>
      <c r="H101" s="89"/>
      <c r="I101" s="89"/>
      <c r="J101" s="89"/>
      <c r="K101" s="89"/>
      <c r="L101" s="89"/>
      <c r="M101" s="57"/>
      <c r="N101" s="13"/>
      <c r="O101" s="13"/>
    </row>
    <row r="102" ht="12.75" customHeight="1">
      <c r="A102" s="85"/>
      <c r="B102" s="85"/>
      <c r="C102" s="159" t="s">
        <v>367</v>
      </c>
      <c r="D102" s="160"/>
      <c r="E102" s="160"/>
      <c r="F102" s="160">
        <f>F57+F61+F68+F76+F81+F86+F93+F100</f>
        <v>90430.75</v>
      </c>
      <c r="G102" s="160"/>
      <c r="H102" s="160"/>
      <c r="I102" s="160">
        <f>I57+I61+I68+I76+I81+I86+I93+I100</f>
        <v>29980</v>
      </c>
      <c r="J102" s="160"/>
      <c r="K102" s="160"/>
      <c r="L102" s="160">
        <f>L57+L61+L68+L76+L81+L86+L93+L100</f>
        <v>67265</v>
      </c>
      <c r="M102" s="57"/>
      <c r="N102" s="13"/>
      <c r="O102" s="13"/>
    </row>
    <row r="103" ht="12.75" customHeight="1">
      <c r="A103" s="13"/>
      <c r="B103" s="13"/>
      <c r="C103" s="13"/>
      <c r="D103" s="163"/>
      <c r="E103" s="163"/>
      <c r="F103" s="163"/>
      <c r="G103" s="13"/>
      <c r="H103" s="13"/>
      <c r="I103" s="13"/>
      <c r="J103" s="13"/>
      <c r="K103" s="13"/>
      <c r="L103" s="13"/>
      <c r="M103" s="57"/>
      <c r="N103" s="13"/>
      <c r="O103" s="13"/>
    </row>
    <row r="104" ht="12.75" customHeight="1">
      <c r="D104" s="116"/>
      <c r="E104" s="116"/>
      <c r="F104" s="116"/>
      <c r="M104" s="58"/>
    </row>
    <row r="105" ht="12.75" customHeight="1">
      <c r="D105" s="116"/>
      <c r="E105" s="116"/>
      <c r="F105" s="116"/>
      <c r="M105" s="58"/>
    </row>
    <row r="106" ht="12.75" customHeight="1">
      <c r="D106" s="116"/>
      <c r="E106" s="116"/>
      <c r="F106" s="116"/>
      <c r="M106" s="58"/>
    </row>
    <row r="107" ht="12.75" customHeight="1">
      <c r="D107" s="116"/>
      <c r="E107" s="116"/>
      <c r="F107" s="116"/>
      <c r="M107" s="58"/>
    </row>
    <row r="108" ht="12.75" customHeight="1">
      <c r="D108" s="116"/>
      <c r="E108" s="116"/>
      <c r="F108" s="116"/>
      <c r="M108" s="58"/>
    </row>
    <row r="109" ht="12.75" customHeight="1">
      <c r="D109" s="116"/>
      <c r="E109" s="116"/>
      <c r="F109" s="116"/>
      <c r="M109" s="58"/>
    </row>
    <row r="110" ht="12.75" customHeight="1">
      <c r="D110" s="116"/>
      <c r="E110" s="116"/>
      <c r="F110" s="116"/>
      <c r="M110" s="58"/>
    </row>
    <row r="111" ht="12.75" customHeight="1">
      <c r="D111" s="116"/>
      <c r="E111" s="116"/>
      <c r="F111" s="116"/>
      <c r="M111" s="58"/>
    </row>
    <row r="112" ht="12.75" customHeight="1">
      <c r="D112" s="116"/>
      <c r="E112" s="116"/>
      <c r="F112" s="116"/>
      <c r="M112" s="58"/>
    </row>
    <row r="113" ht="12.75" customHeight="1">
      <c r="D113" s="116"/>
      <c r="E113" s="116"/>
      <c r="F113" s="116"/>
      <c r="M113" s="58"/>
    </row>
    <row r="114" ht="12.75" customHeight="1">
      <c r="D114" s="116"/>
      <c r="E114" s="116"/>
      <c r="F114" s="116"/>
      <c r="M114" s="58"/>
    </row>
    <row r="115" ht="12.75" customHeight="1">
      <c r="D115" s="116"/>
      <c r="E115" s="116"/>
      <c r="F115" s="116"/>
      <c r="M115" s="58"/>
    </row>
    <row r="116" ht="12.75" customHeight="1">
      <c r="D116" s="116"/>
      <c r="E116" s="116"/>
      <c r="F116" s="116"/>
      <c r="M116" s="58"/>
    </row>
    <row r="117" ht="12.75" customHeight="1">
      <c r="D117" s="116"/>
      <c r="E117" s="116"/>
      <c r="F117" s="116"/>
      <c r="M117" s="58"/>
    </row>
    <row r="118" ht="12.75" customHeight="1">
      <c r="D118" s="116"/>
      <c r="E118" s="116"/>
      <c r="F118" s="116"/>
      <c r="M118" s="58"/>
    </row>
    <row r="119" ht="12.75" customHeight="1">
      <c r="D119" s="116"/>
      <c r="E119" s="116"/>
      <c r="F119" s="116"/>
      <c r="M119" s="58"/>
    </row>
    <row r="120" ht="12.75" customHeight="1">
      <c r="D120" s="116"/>
      <c r="E120" s="116"/>
      <c r="F120" s="116"/>
      <c r="M120" s="58"/>
    </row>
    <row r="121" ht="12.75" customHeight="1">
      <c r="D121" s="116"/>
      <c r="E121" s="116"/>
      <c r="F121" s="116"/>
      <c r="M121" s="58"/>
    </row>
    <row r="122" ht="12.75" customHeight="1">
      <c r="D122" s="116"/>
      <c r="E122" s="116"/>
      <c r="F122" s="116"/>
      <c r="M122" s="58"/>
    </row>
    <row r="123" ht="12.75" customHeight="1">
      <c r="D123" s="116"/>
      <c r="E123" s="116"/>
      <c r="F123" s="116"/>
      <c r="M123" s="58"/>
    </row>
    <row r="124" ht="12.75" customHeight="1">
      <c r="D124" s="116"/>
      <c r="E124" s="116"/>
      <c r="F124" s="116"/>
      <c r="M124" s="58"/>
    </row>
    <row r="125" ht="12.75" customHeight="1">
      <c r="D125" s="116"/>
      <c r="E125" s="116"/>
      <c r="F125" s="116"/>
      <c r="M125" s="58"/>
    </row>
    <row r="126" ht="12.75" customHeight="1">
      <c r="D126" s="116"/>
      <c r="E126" s="116"/>
      <c r="F126" s="116"/>
      <c r="M126" s="58"/>
    </row>
    <row r="127" ht="12.75" customHeight="1">
      <c r="D127" s="116"/>
      <c r="E127" s="116"/>
      <c r="F127" s="116"/>
      <c r="M127" s="58"/>
    </row>
    <row r="128" ht="12.75" customHeight="1">
      <c r="D128" s="116"/>
      <c r="E128" s="116"/>
      <c r="F128" s="116"/>
      <c r="M128" s="58"/>
    </row>
    <row r="129" ht="12.75" customHeight="1">
      <c r="D129" s="116"/>
      <c r="E129" s="116"/>
      <c r="F129" s="116"/>
      <c r="M129" s="58"/>
    </row>
    <row r="130" ht="12.75" customHeight="1">
      <c r="D130" s="116"/>
      <c r="E130" s="116"/>
      <c r="F130" s="116"/>
      <c r="M130" s="58"/>
    </row>
    <row r="131" ht="12.75" customHeight="1">
      <c r="D131" s="116"/>
      <c r="E131" s="116"/>
      <c r="F131" s="116"/>
      <c r="M131" s="58"/>
    </row>
    <row r="132" ht="12.75" customHeight="1">
      <c r="D132" s="116"/>
      <c r="E132" s="116"/>
      <c r="F132" s="116"/>
      <c r="M132" s="58"/>
    </row>
    <row r="133" ht="12.75" customHeight="1">
      <c r="D133" s="116"/>
      <c r="E133" s="116"/>
      <c r="F133" s="116"/>
      <c r="M133" s="58"/>
    </row>
    <row r="134" ht="12.75" customHeight="1">
      <c r="D134" s="116"/>
      <c r="E134" s="116"/>
      <c r="F134" s="116"/>
      <c r="M134" s="58"/>
    </row>
    <row r="135" ht="12.75" customHeight="1">
      <c r="D135" s="116"/>
      <c r="E135" s="116"/>
      <c r="F135" s="116"/>
    </row>
    <row r="136" ht="12.75" customHeight="1">
      <c r="D136" s="116"/>
      <c r="E136" s="116"/>
      <c r="F136" s="116"/>
    </row>
    <row r="137" ht="12.75" customHeight="1">
      <c r="D137" s="116"/>
      <c r="E137" s="116"/>
      <c r="F137" s="116"/>
    </row>
    <row r="138" ht="12.75" customHeight="1">
      <c r="D138" s="116"/>
      <c r="E138" s="116"/>
      <c r="F138" s="116"/>
    </row>
    <row r="139" ht="12.75" customHeight="1">
      <c r="D139" s="116"/>
      <c r="E139" s="116"/>
      <c r="F139" s="116"/>
    </row>
    <row r="140" ht="12.75" customHeight="1">
      <c r="D140" s="116"/>
      <c r="E140" s="116"/>
      <c r="F140" s="116"/>
    </row>
    <row r="141" ht="12.75" customHeight="1">
      <c r="D141" s="116"/>
      <c r="E141" s="116"/>
      <c r="F141" s="116"/>
    </row>
    <row r="142" ht="12.75" customHeight="1">
      <c r="D142" s="116"/>
      <c r="E142" s="116"/>
      <c r="F142" s="116"/>
    </row>
    <row r="143" ht="12.75" customHeight="1">
      <c r="D143" s="116"/>
      <c r="E143" s="116"/>
      <c r="F143" s="116"/>
    </row>
    <row r="144" ht="12.75" customHeight="1">
      <c r="D144" s="116"/>
      <c r="E144" s="116"/>
      <c r="F144" s="116"/>
    </row>
    <row r="145" ht="12.75" customHeight="1">
      <c r="D145" s="116"/>
      <c r="E145" s="116"/>
      <c r="F145" s="116"/>
    </row>
    <row r="146" ht="12.75" customHeight="1">
      <c r="D146" s="116"/>
      <c r="E146" s="116"/>
      <c r="F146" s="116"/>
    </row>
    <row r="147" ht="12.75" customHeight="1">
      <c r="D147" s="116"/>
      <c r="E147" s="116"/>
      <c r="F147" s="116"/>
    </row>
    <row r="148" ht="12.75" customHeight="1">
      <c r="D148" s="116"/>
      <c r="E148" s="116"/>
      <c r="F148" s="116"/>
    </row>
    <row r="149" ht="12.75" customHeight="1">
      <c r="D149" s="116"/>
      <c r="E149" s="116"/>
      <c r="F149" s="116"/>
    </row>
    <row r="150" ht="12.75" customHeight="1">
      <c r="D150" s="116"/>
      <c r="E150" s="116"/>
      <c r="F150" s="116"/>
    </row>
    <row r="151" ht="12.75" customHeight="1">
      <c r="D151" s="116"/>
      <c r="E151" s="116"/>
      <c r="F151" s="116"/>
    </row>
    <row r="152" ht="12.75" customHeight="1">
      <c r="D152" s="116"/>
      <c r="E152" s="116"/>
      <c r="F152" s="116"/>
    </row>
    <row r="153" ht="12.75" customHeight="1">
      <c r="D153" s="116"/>
      <c r="E153" s="116"/>
      <c r="F153" s="116"/>
    </row>
    <row r="154" ht="12.75" customHeight="1">
      <c r="D154" s="116"/>
      <c r="E154" s="116"/>
      <c r="F154" s="116"/>
    </row>
    <row r="155" ht="12.75" customHeight="1">
      <c r="D155" s="116"/>
      <c r="E155" s="116"/>
      <c r="F155" s="116"/>
    </row>
    <row r="156" ht="12.75" customHeight="1">
      <c r="D156" s="116"/>
      <c r="E156" s="116"/>
      <c r="F156" s="116"/>
    </row>
    <row r="157" ht="12.75" customHeight="1">
      <c r="D157" s="116"/>
      <c r="E157" s="116"/>
      <c r="F157" s="116"/>
    </row>
    <row r="158" ht="12.75" customHeight="1">
      <c r="D158" s="116"/>
      <c r="E158" s="116"/>
      <c r="F158" s="116"/>
    </row>
    <row r="159" ht="12.75" customHeight="1">
      <c r="D159" s="116"/>
      <c r="E159" s="116"/>
      <c r="F159" s="116"/>
    </row>
    <row r="160" ht="12.75" customHeight="1">
      <c r="D160" s="116"/>
      <c r="E160" s="116"/>
      <c r="F160" s="116"/>
    </row>
    <row r="161" ht="12.75" customHeight="1">
      <c r="D161" s="116"/>
      <c r="E161" s="116"/>
      <c r="F161" s="116"/>
    </row>
    <row r="162" ht="12.75" customHeight="1">
      <c r="D162" s="116"/>
      <c r="E162" s="116"/>
      <c r="F162" s="116"/>
    </row>
    <row r="163" ht="12.75" customHeight="1">
      <c r="D163" s="116"/>
      <c r="E163" s="116"/>
      <c r="F163" s="116"/>
    </row>
    <row r="164" ht="12.75" customHeight="1">
      <c r="D164" s="116"/>
      <c r="E164" s="116"/>
      <c r="F164" s="116"/>
    </row>
    <row r="165" ht="12.75" customHeight="1">
      <c r="D165" s="116"/>
      <c r="E165" s="116"/>
      <c r="F165" s="116"/>
    </row>
    <row r="166" ht="12.75" customHeight="1">
      <c r="D166" s="116"/>
      <c r="E166" s="116"/>
      <c r="F166" s="116"/>
    </row>
    <row r="167" ht="12.75" customHeight="1">
      <c r="D167" s="116"/>
      <c r="E167" s="116"/>
      <c r="F167" s="116"/>
    </row>
    <row r="168" ht="12.75" customHeight="1">
      <c r="D168" s="116"/>
      <c r="E168" s="116"/>
      <c r="F168" s="116"/>
    </row>
    <row r="169" ht="12.75" customHeight="1">
      <c r="D169" s="116"/>
      <c r="E169" s="116"/>
      <c r="F169" s="116"/>
    </row>
    <row r="170" ht="12.75" customHeight="1">
      <c r="D170" s="116"/>
      <c r="E170" s="116"/>
      <c r="F170" s="116"/>
    </row>
    <row r="171" ht="12.75" customHeight="1">
      <c r="D171" s="116"/>
      <c r="E171" s="116"/>
      <c r="F171" s="116"/>
    </row>
    <row r="172" ht="12.75" customHeight="1">
      <c r="D172" s="116"/>
      <c r="E172" s="116"/>
      <c r="F172" s="116"/>
    </row>
    <row r="173" ht="12.75" customHeight="1">
      <c r="D173" s="116"/>
      <c r="E173" s="116"/>
      <c r="F173" s="116"/>
    </row>
    <row r="174" ht="12.75" customHeight="1">
      <c r="D174" s="116"/>
      <c r="E174" s="116"/>
      <c r="F174" s="116"/>
    </row>
    <row r="175" ht="12.75" customHeight="1">
      <c r="D175" s="116"/>
      <c r="E175" s="116"/>
      <c r="F175" s="116"/>
    </row>
    <row r="176" ht="12.75" customHeight="1">
      <c r="D176" s="116"/>
      <c r="E176" s="116"/>
      <c r="F176" s="116"/>
    </row>
    <row r="177" ht="12.75" customHeight="1">
      <c r="D177" s="116"/>
      <c r="E177" s="116"/>
      <c r="F177" s="116"/>
    </row>
    <row r="178" ht="12.75" customHeight="1">
      <c r="D178" s="116"/>
      <c r="E178" s="116"/>
      <c r="F178" s="116"/>
    </row>
    <row r="179" ht="12.75" customHeight="1">
      <c r="D179" s="116"/>
      <c r="E179" s="116"/>
      <c r="F179" s="116"/>
    </row>
    <row r="180" ht="12.75" customHeight="1">
      <c r="D180" s="116"/>
      <c r="E180" s="116"/>
      <c r="F180" s="116"/>
    </row>
    <row r="181" ht="12.75" customHeight="1">
      <c r="D181" s="116"/>
      <c r="E181" s="116"/>
      <c r="F181" s="116"/>
    </row>
    <row r="182" ht="12.75" customHeight="1">
      <c r="D182" s="116"/>
      <c r="E182" s="116"/>
      <c r="F182" s="116"/>
    </row>
    <row r="183" ht="12.75" customHeight="1">
      <c r="D183" s="116"/>
      <c r="E183" s="116"/>
      <c r="F183" s="116"/>
    </row>
    <row r="184" ht="12.75" customHeight="1">
      <c r="D184" s="116"/>
      <c r="E184" s="116"/>
      <c r="F184" s="116"/>
    </row>
    <row r="185" ht="12.75" customHeight="1">
      <c r="D185" s="116"/>
      <c r="E185" s="116"/>
      <c r="F185" s="116"/>
    </row>
    <row r="186" ht="12.75" customHeight="1">
      <c r="D186" s="116"/>
      <c r="E186" s="116"/>
      <c r="F186" s="116"/>
    </row>
    <row r="187" ht="12.75" customHeight="1">
      <c r="D187" s="116"/>
      <c r="E187" s="116"/>
      <c r="F187" s="116"/>
    </row>
    <row r="188" ht="12.75" customHeight="1">
      <c r="D188" s="116"/>
      <c r="E188" s="116"/>
      <c r="F188" s="116"/>
    </row>
    <row r="189" ht="12.75" customHeight="1">
      <c r="D189" s="116"/>
      <c r="E189" s="116"/>
      <c r="F189" s="116"/>
    </row>
    <row r="190" ht="12.75" customHeight="1">
      <c r="D190" s="116"/>
      <c r="E190" s="116"/>
      <c r="F190" s="116"/>
    </row>
    <row r="191" ht="12.75" customHeight="1">
      <c r="D191" s="116"/>
      <c r="E191" s="116"/>
      <c r="F191" s="116"/>
    </row>
    <row r="192" ht="12.75" customHeight="1">
      <c r="D192" s="116"/>
      <c r="E192" s="116"/>
      <c r="F192" s="116"/>
    </row>
    <row r="193" ht="12.75" customHeight="1">
      <c r="D193" s="116"/>
      <c r="E193" s="116"/>
      <c r="F193" s="116"/>
    </row>
    <row r="194" ht="12.75" customHeight="1">
      <c r="D194" s="116"/>
      <c r="E194" s="116"/>
      <c r="F194" s="116"/>
    </row>
    <row r="195" ht="12.75" customHeight="1">
      <c r="D195" s="116"/>
      <c r="E195" s="116"/>
      <c r="F195" s="116"/>
    </row>
    <row r="196" ht="12.75" customHeight="1">
      <c r="D196" s="116"/>
      <c r="E196" s="116"/>
      <c r="F196" s="116"/>
    </row>
    <row r="197" ht="12.75" customHeight="1">
      <c r="D197" s="116"/>
      <c r="E197" s="116"/>
      <c r="F197" s="116"/>
    </row>
    <row r="198" ht="12.75" customHeight="1">
      <c r="D198" s="116"/>
      <c r="E198" s="116"/>
      <c r="F198" s="116"/>
    </row>
    <row r="199" ht="12.75" customHeight="1">
      <c r="D199" s="116"/>
      <c r="E199" s="116"/>
      <c r="F199" s="116"/>
    </row>
    <row r="200" ht="12.75" customHeight="1">
      <c r="D200" s="116"/>
      <c r="E200" s="116"/>
      <c r="F200" s="116"/>
    </row>
    <row r="201" ht="12.75" customHeight="1">
      <c r="D201" s="116"/>
      <c r="E201" s="116"/>
      <c r="F201" s="116"/>
    </row>
    <row r="202" ht="12.75" customHeight="1">
      <c r="D202" s="116"/>
      <c r="E202" s="116"/>
      <c r="F202" s="116"/>
    </row>
    <row r="203" ht="12.75" customHeight="1">
      <c r="D203" s="116"/>
      <c r="E203" s="116"/>
      <c r="F203" s="116"/>
    </row>
    <row r="204" ht="12.75" customHeight="1">
      <c r="D204" s="116"/>
      <c r="E204" s="116"/>
      <c r="F204" s="116"/>
    </row>
    <row r="205" ht="12.75" customHeight="1">
      <c r="D205" s="116"/>
      <c r="E205" s="116"/>
      <c r="F205" s="116"/>
    </row>
    <row r="206" ht="12.75" customHeight="1">
      <c r="D206" s="116"/>
      <c r="E206" s="116"/>
      <c r="F206" s="116"/>
    </row>
    <row r="207" ht="12.75" customHeight="1">
      <c r="D207" s="116"/>
      <c r="E207" s="116"/>
      <c r="F207" s="116"/>
    </row>
    <row r="208" ht="12.75" customHeight="1">
      <c r="D208" s="116"/>
      <c r="E208" s="116"/>
      <c r="F208" s="116"/>
    </row>
    <row r="209" ht="12.75" customHeight="1">
      <c r="D209" s="116"/>
      <c r="E209" s="116"/>
      <c r="F209" s="116"/>
    </row>
    <row r="210" ht="12.75" customHeight="1">
      <c r="D210" s="116"/>
      <c r="E210" s="116"/>
      <c r="F210" s="116"/>
    </row>
    <row r="211" ht="12.75" customHeight="1">
      <c r="D211" s="116"/>
      <c r="E211" s="116"/>
      <c r="F211" s="116"/>
    </row>
    <row r="212" ht="12.75" customHeight="1">
      <c r="D212" s="116"/>
      <c r="E212" s="116"/>
      <c r="F212" s="116"/>
    </row>
    <row r="213" ht="12.75" customHeight="1">
      <c r="D213" s="116"/>
      <c r="E213" s="116"/>
      <c r="F213" s="116"/>
    </row>
    <row r="214" ht="12.75" customHeight="1">
      <c r="D214" s="116"/>
      <c r="E214" s="116"/>
      <c r="F214" s="116"/>
    </row>
    <row r="215" ht="12.75" customHeight="1">
      <c r="D215" s="116"/>
      <c r="E215" s="116"/>
      <c r="F215" s="116"/>
    </row>
    <row r="216" ht="12.75" customHeight="1">
      <c r="D216" s="116"/>
      <c r="E216" s="116"/>
      <c r="F216" s="116"/>
    </row>
    <row r="217" ht="12.75" customHeight="1">
      <c r="D217" s="116"/>
      <c r="E217" s="116"/>
      <c r="F217" s="116"/>
    </row>
    <row r="218" ht="12.75" customHeight="1">
      <c r="D218" s="116"/>
      <c r="E218" s="116"/>
      <c r="F218" s="116"/>
    </row>
    <row r="219" ht="12.75" customHeight="1">
      <c r="D219" s="116"/>
      <c r="E219" s="116"/>
      <c r="F219" s="116"/>
    </row>
    <row r="220" ht="12.75" customHeight="1">
      <c r="D220" s="116"/>
      <c r="E220" s="116"/>
      <c r="F220" s="116"/>
    </row>
    <row r="221" ht="12.75" customHeight="1">
      <c r="D221" s="116"/>
      <c r="E221" s="116"/>
      <c r="F221" s="116"/>
    </row>
    <row r="222" ht="12.75" customHeight="1">
      <c r="D222" s="116"/>
      <c r="E222" s="116"/>
      <c r="F222" s="116"/>
    </row>
    <row r="223" ht="12.75" customHeight="1">
      <c r="D223" s="116"/>
      <c r="E223" s="116"/>
      <c r="F223" s="116"/>
    </row>
    <row r="224" ht="12.75" customHeight="1">
      <c r="D224" s="116"/>
      <c r="E224" s="116"/>
      <c r="F224" s="116"/>
    </row>
    <row r="225" ht="12.75" customHeight="1">
      <c r="D225" s="116"/>
      <c r="E225" s="116"/>
      <c r="F225" s="116"/>
    </row>
    <row r="226" ht="12.75" customHeight="1">
      <c r="D226" s="116"/>
      <c r="E226" s="116"/>
      <c r="F226" s="116"/>
    </row>
    <row r="227" ht="12.75" customHeight="1">
      <c r="D227" s="116"/>
      <c r="E227" s="116"/>
      <c r="F227" s="116"/>
    </row>
    <row r="228" ht="12.75" customHeight="1">
      <c r="D228" s="116"/>
      <c r="E228" s="116"/>
      <c r="F228" s="116"/>
    </row>
    <row r="229" ht="12.75" customHeight="1">
      <c r="D229" s="116"/>
      <c r="E229" s="116"/>
      <c r="F229" s="116"/>
    </row>
    <row r="230" ht="12.75" customHeight="1">
      <c r="D230" s="116"/>
      <c r="E230" s="116"/>
      <c r="F230" s="116"/>
    </row>
    <row r="231" ht="12.75" customHeight="1">
      <c r="D231" s="116"/>
      <c r="E231" s="116"/>
      <c r="F231" s="116"/>
    </row>
    <row r="232" ht="12.75" customHeight="1">
      <c r="D232" s="116"/>
      <c r="E232" s="116"/>
      <c r="F232" s="116"/>
    </row>
    <row r="233" ht="12.75" customHeight="1">
      <c r="D233" s="116"/>
      <c r="E233" s="116"/>
      <c r="F233" s="116"/>
    </row>
    <row r="234" ht="12.75" customHeight="1">
      <c r="D234" s="116"/>
      <c r="E234" s="116"/>
      <c r="F234" s="116"/>
    </row>
    <row r="235" ht="12.75" customHeight="1">
      <c r="D235" s="116"/>
      <c r="E235" s="116"/>
      <c r="F235" s="116"/>
    </row>
    <row r="236" ht="12.75" customHeight="1">
      <c r="D236" s="116"/>
      <c r="E236" s="116"/>
      <c r="F236" s="116"/>
    </row>
    <row r="237" ht="12.75" customHeight="1">
      <c r="D237" s="116"/>
      <c r="E237" s="116"/>
      <c r="F237" s="116"/>
    </row>
    <row r="238" ht="12.75" customHeight="1">
      <c r="D238" s="116"/>
      <c r="E238" s="116"/>
      <c r="F238" s="116"/>
    </row>
    <row r="239" ht="12.75" customHeight="1">
      <c r="D239" s="116"/>
      <c r="E239" s="116"/>
      <c r="F239" s="116"/>
    </row>
    <row r="240" ht="12.75" customHeight="1">
      <c r="D240" s="116"/>
      <c r="E240" s="116"/>
      <c r="F240" s="116"/>
    </row>
    <row r="241" ht="12.75" customHeight="1">
      <c r="D241" s="116"/>
      <c r="E241" s="116"/>
      <c r="F241" s="116"/>
    </row>
    <row r="242" ht="12.75" customHeight="1">
      <c r="D242" s="116"/>
      <c r="E242" s="116"/>
      <c r="F242" s="116"/>
    </row>
    <row r="243" ht="12.75" customHeight="1">
      <c r="D243" s="116"/>
      <c r="E243" s="116"/>
      <c r="F243" s="116"/>
    </row>
    <row r="244" ht="12.75" customHeight="1">
      <c r="D244" s="116"/>
      <c r="E244" s="116"/>
      <c r="F244" s="116"/>
    </row>
    <row r="245" ht="12.75" customHeight="1">
      <c r="D245" s="116"/>
      <c r="E245" s="116"/>
      <c r="F245" s="116"/>
    </row>
    <row r="246" ht="12.75" customHeight="1">
      <c r="D246" s="116"/>
      <c r="E246" s="116"/>
      <c r="F246" s="116"/>
    </row>
    <row r="247" ht="12.75" customHeight="1">
      <c r="D247" s="116"/>
      <c r="E247" s="116"/>
      <c r="F247" s="116"/>
    </row>
    <row r="248" ht="12.75" customHeight="1">
      <c r="D248" s="116"/>
      <c r="E248" s="116"/>
      <c r="F248" s="116"/>
    </row>
    <row r="249" ht="12.75" customHeight="1">
      <c r="D249" s="116"/>
      <c r="E249" s="116"/>
      <c r="F249" s="116"/>
    </row>
    <row r="250" ht="12.75" customHeight="1">
      <c r="D250" s="116"/>
      <c r="E250" s="116"/>
      <c r="F250" s="116"/>
    </row>
    <row r="251" ht="12.75" customHeight="1">
      <c r="D251" s="116"/>
      <c r="E251" s="116"/>
      <c r="F251" s="116"/>
    </row>
    <row r="252" ht="12.75" customHeight="1">
      <c r="D252" s="116"/>
      <c r="E252" s="116"/>
      <c r="F252" s="116"/>
    </row>
    <row r="253" ht="12.75" customHeight="1">
      <c r="D253" s="116"/>
      <c r="E253" s="116"/>
      <c r="F253" s="116"/>
    </row>
    <row r="254" ht="12.75" customHeight="1">
      <c r="D254" s="116"/>
      <c r="E254" s="116"/>
      <c r="F254" s="116"/>
    </row>
    <row r="255" ht="12.75" customHeight="1">
      <c r="D255" s="116"/>
      <c r="E255" s="116"/>
      <c r="F255" s="116"/>
    </row>
    <row r="256" ht="12.75" customHeight="1">
      <c r="D256" s="116"/>
      <c r="E256" s="116"/>
      <c r="F256" s="116"/>
    </row>
    <row r="257" ht="12.75" customHeight="1">
      <c r="D257" s="116"/>
      <c r="E257" s="116"/>
      <c r="F257" s="116"/>
    </row>
    <row r="258" ht="12.75" customHeight="1">
      <c r="D258" s="116"/>
      <c r="E258" s="116"/>
      <c r="F258" s="116"/>
    </row>
    <row r="259" ht="12.75" customHeight="1">
      <c r="D259" s="116"/>
      <c r="E259" s="116"/>
      <c r="F259" s="116"/>
    </row>
    <row r="260" ht="12.75" customHeight="1">
      <c r="D260" s="116"/>
      <c r="E260" s="116"/>
      <c r="F260" s="116"/>
    </row>
    <row r="261" ht="12.75" customHeight="1">
      <c r="D261" s="116"/>
      <c r="E261" s="116"/>
      <c r="F261" s="116"/>
    </row>
    <row r="262" ht="12.75" customHeight="1">
      <c r="D262" s="116"/>
      <c r="E262" s="116"/>
      <c r="F262" s="116"/>
    </row>
    <row r="263" ht="12.75" customHeight="1">
      <c r="D263" s="116"/>
      <c r="E263" s="116"/>
      <c r="F263" s="116"/>
    </row>
    <row r="264" ht="12.75" customHeight="1">
      <c r="D264" s="116"/>
      <c r="E264" s="116"/>
      <c r="F264" s="116"/>
    </row>
    <row r="265" ht="12.75" customHeight="1">
      <c r="D265" s="116"/>
      <c r="E265" s="116"/>
      <c r="F265" s="116"/>
    </row>
    <row r="266" ht="12.75" customHeight="1">
      <c r="D266" s="116"/>
      <c r="E266" s="116"/>
      <c r="F266" s="116"/>
    </row>
    <row r="267" ht="12.75" customHeight="1">
      <c r="D267" s="116"/>
      <c r="E267" s="116"/>
      <c r="F267" s="116"/>
    </row>
    <row r="268" ht="12.75" customHeight="1">
      <c r="D268" s="116"/>
      <c r="E268" s="116"/>
      <c r="F268" s="116"/>
    </row>
    <row r="269" ht="12.75" customHeight="1">
      <c r="D269" s="116"/>
      <c r="E269" s="116"/>
      <c r="F269" s="116"/>
    </row>
    <row r="270" ht="12.75" customHeight="1">
      <c r="D270" s="116"/>
      <c r="E270" s="116"/>
      <c r="F270" s="116"/>
    </row>
    <row r="271" ht="12.75" customHeight="1">
      <c r="D271" s="116"/>
      <c r="E271" s="116"/>
      <c r="F271" s="116"/>
    </row>
    <row r="272" ht="12.75" customHeight="1">
      <c r="D272" s="116"/>
      <c r="E272" s="116"/>
      <c r="F272" s="116"/>
    </row>
    <row r="273" ht="12.75" customHeight="1">
      <c r="D273" s="116"/>
      <c r="E273" s="116"/>
      <c r="F273" s="116"/>
    </row>
    <row r="274" ht="12.75" customHeight="1">
      <c r="D274" s="116"/>
      <c r="E274" s="116"/>
      <c r="F274" s="116"/>
    </row>
    <row r="275" ht="12.75" customHeight="1">
      <c r="D275" s="116"/>
      <c r="E275" s="116"/>
      <c r="F275" s="116"/>
    </row>
    <row r="276" ht="12.75" customHeight="1">
      <c r="D276" s="116"/>
      <c r="E276" s="116"/>
      <c r="F276" s="116"/>
    </row>
    <row r="277" ht="12.75" customHeight="1">
      <c r="D277" s="116"/>
      <c r="E277" s="116"/>
      <c r="F277" s="116"/>
    </row>
    <row r="278" ht="12.75" customHeight="1">
      <c r="D278" s="116"/>
      <c r="E278" s="116"/>
      <c r="F278" s="116"/>
    </row>
    <row r="279" ht="12.75" customHeight="1">
      <c r="D279" s="116"/>
      <c r="E279" s="116"/>
      <c r="F279" s="116"/>
    </row>
    <row r="280" ht="12.75" customHeight="1">
      <c r="D280" s="116"/>
      <c r="E280" s="116"/>
      <c r="F280" s="116"/>
    </row>
    <row r="281" ht="12.75" customHeight="1">
      <c r="D281" s="116"/>
      <c r="E281" s="116"/>
      <c r="F281" s="116"/>
    </row>
    <row r="282" ht="12.75" customHeight="1">
      <c r="D282" s="116"/>
      <c r="E282" s="116"/>
      <c r="F282" s="116"/>
    </row>
    <row r="283" ht="12.75" customHeight="1">
      <c r="D283" s="116"/>
      <c r="E283" s="116"/>
      <c r="F283" s="116"/>
    </row>
    <row r="284" ht="12.75" customHeight="1">
      <c r="D284" s="116"/>
      <c r="E284" s="116"/>
      <c r="F284" s="116"/>
    </row>
    <row r="285" ht="12.75" customHeight="1">
      <c r="D285" s="116"/>
      <c r="E285" s="116"/>
      <c r="F285" s="116"/>
    </row>
    <row r="286" ht="12.75" customHeight="1">
      <c r="D286" s="116"/>
      <c r="E286" s="116"/>
      <c r="F286" s="116"/>
    </row>
    <row r="287" ht="12.75" customHeight="1">
      <c r="D287" s="116"/>
      <c r="E287" s="116"/>
      <c r="F287" s="116"/>
    </row>
    <row r="288" ht="12.75" customHeight="1">
      <c r="D288" s="116"/>
      <c r="E288" s="116"/>
      <c r="F288" s="116"/>
    </row>
    <row r="289" ht="12.75" customHeight="1">
      <c r="D289" s="116"/>
      <c r="E289" s="116"/>
      <c r="F289" s="116"/>
    </row>
    <row r="290" ht="12.75" customHeight="1">
      <c r="D290" s="116"/>
      <c r="E290" s="116"/>
      <c r="F290" s="116"/>
    </row>
    <row r="291" ht="12.75" customHeight="1">
      <c r="D291" s="116"/>
      <c r="E291" s="116"/>
      <c r="F291" s="116"/>
    </row>
    <row r="292" ht="12.75" customHeight="1">
      <c r="D292" s="116"/>
      <c r="E292" s="116"/>
      <c r="F292" s="116"/>
    </row>
    <row r="293" ht="12.75" customHeight="1">
      <c r="D293" s="116"/>
      <c r="E293" s="116"/>
      <c r="F293" s="116"/>
    </row>
    <row r="294" ht="12.75" customHeight="1">
      <c r="D294" s="116"/>
      <c r="E294" s="116"/>
      <c r="F294" s="116"/>
    </row>
    <row r="295" ht="12.75" customHeight="1">
      <c r="D295" s="116"/>
      <c r="E295" s="116"/>
      <c r="F295" s="116"/>
    </row>
    <row r="296" ht="12.75" customHeight="1">
      <c r="D296" s="116"/>
      <c r="E296" s="116"/>
      <c r="F296" s="116"/>
    </row>
    <row r="297" ht="12.75" customHeight="1">
      <c r="D297" s="116"/>
      <c r="E297" s="116"/>
      <c r="F297" s="116"/>
    </row>
    <row r="298" ht="12.75" customHeight="1">
      <c r="D298" s="116"/>
      <c r="E298" s="116"/>
      <c r="F298" s="116"/>
    </row>
    <row r="299" ht="12.75" customHeight="1">
      <c r="D299" s="116"/>
      <c r="E299" s="116"/>
      <c r="F299" s="116"/>
    </row>
    <row r="300" ht="12.75" customHeight="1">
      <c r="D300" s="116"/>
      <c r="E300" s="116"/>
      <c r="F300" s="116"/>
    </row>
    <row r="301" ht="12.75" customHeight="1">
      <c r="D301" s="116"/>
      <c r="E301" s="116"/>
      <c r="F301" s="116"/>
    </row>
    <row r="302" ht="12.75" customHeight="1">
      <c r="D302" s="116"/>
      <c r="E302" s="116"/>
      <c r="F302" s="116"/>
    </row>
    <row r="303" ht="12.75" customHeight="1">
      <c r="D303" s="116"/>
      <c r="E303" s="116"/>
      <c r="F303" s="116"/>
    </row>
    <row r="304" ht="12.75" customHeight="1">
      <c r="D304" s="116"/>
      <c r="E304" s="116"/>
      <c r="F304" s="116"/>
    </row>
    <row r="305" ht="12.75" customHeight="1">
      <c r="D305" s="116"/>
      <c r="E305" s="116"/>
      <c r="F305" s="116"/>
    </row>
    <row r="306" ht="12.75" customHeight="1">
      <c r="D306" s="116"/>
      <c r="E306" s="116"/>
      <c r="F306" s="116"/>
    </row>
    <row r="307" ht="12.75" customHeight="1">
      <c r="D307" s="116"/>
      <c r="E307" s="116"/>
      <c r="F307" s="116"/>
    </row>
    <row r="308" ht="12.75" customHeight="1">
      <c r="D308" s="116"/>
      <c r="E308" s="116"/>
      <c r="F308" s="116"/>
    </row>
    <row r="309" ht="12.75" customHeight="1">
      <c r="D309" s="116"/>
      <c r="E309" s="116"/>
      <c r="F309" s="116"/>
    </row>
    <row r="310" ht="12.75" customHeight="1">
      <c r="D310" s="116"/>
      <c r="E310" s="116"/>
      <c r="F310" s="116"/>
    </row>
    <row r="311" ht="12.75" customHeight="1">
      <c r="D311" s="116"/>
      <c r="E311" s="116"/>
      <c r="F311" s="116"/>
    </row>
    <row r="312" ht="12.75" customHeight="1">
      <c r="D312" s="116"/>
      <c r="E312" s="116"/>
      <c r="F312" s="116"/>
    </row>
    <row r="313" ht="12.75" customHeight="1">
      <c r="D313" s="116"/>
      <c r="E313" s="116"/>
      <c r="F313" s="116"/>
    </row>
    <row r="314" ht="12.75" customHeight="1">
      <c r="D314" s="116"/>
      <c r="E314" s="116"/>
      <c r="F314" s="116"/>
    </row>
    <row r="315" ht="12.75" customHeight="1">
      <c r="D315" s="116"/>
      <c r="E315" s="116"/>
      <c r="F315" s="116"/>
    </row>
    <row r="316" ht="12.75" customHeight="1">
      <c r="D316" s="116"/>
      <c r="E316" s="116"/>
      <c r="F316" s="116"/>
    </row>
    <row r="317" ht="12.75" customHeight="1">
      <c r="D317" s="116"/>
      <c r="E317" s="116"/>
      <c r="F317" s="116"/>
    </row>
    <row r="318" ht="12.75" customHeight="1">
      <c r="D318" s="116"/>
      <c r="E318" s="116"/>
      <c r="F318" s="116"/>
    </row>
    <row r="319" ht="12.75" customHeight="1">
      <c r="D319" s="116"/>
      <c r="E319" s="116"/>
      <c r="F319" s="116"/>
    </row>
    <row r="320" ht="12.75" customHeight="1">
      <c r="D320" s="116"/>
      <c r="E320" s="116"/>
      <c r="F320" s="116"/>
    </row>
    <row r="321" ht="12.75" customHeight="1">
      <c r="D321" s="116"/>
      <c r="E321" s="116"/>
      <c r="F321" s="116"/>
    </row>
    <row r="322" ht="12.75" customHeight="1">
      <c r="D322" s="116"/>
      <c r="E322" s="116"/>
      <c r="F322" s="116"/>
    </row>
    <row r="323" ht="12.75" customHeight="1">
      <c r="D323" s="116"/>
      <c r="E323" s="116"/>
      <c r="F323" s="116"/>
    </row>
    <row r="324" ht="12.75" customHeight="1">
      <c r="D324" s="116"/>
      <c r="E324" s="116"/>
      <c r="F324" s="116"/>
    </row>
    <row r="325" ht="12.75" customHeight="1">
      <c r="D325" s="116"/>
      <c r="E325" s="116"/>
      <c r="F325" s="116"/>
    </row>
    <row r="326" ht="12.75" customHeight="1">
      <c r="D326" s="116"/>
      <c r="E326" s="116"/>
      <c r="F326" s="116"/>
    </row>
    <row r="327" ht="12.75" customHeight="1">
      <c r="D327" s="116"/>
      <c r="E327" s="116"/>
      <c r="F327" s="116"/>
    </row>
    <row r="328" ht="12.75" customHeight="1">
      <c r="D328" s="116"/>
      <c r="E328" s="116"/>
      <c r="F328" s="116"/>
    </row>
    <row r="329" ht="12.75" customHeight="1">
      <c r="D329" s="116"/>
      <c r="E329" s="116"/>
      <c r="F329" s="116"/>
    </row>
    <row r="330" ht="12.75" customHeight="1">
      <c r="D330" s="116"/>
      <c r="E330" s="116"/>
      <c r="F330" s="116"/>
    </row>
    <row r="331" ht="12.75" customHeight="1">
      <c r="D331" s="116"/>
      <c r="E331" s="116"/>
      <c r="F331" s="116"/>
    </row>
    <row r="332" ht="12.75" customHeight="1">
      <c r="D332" s="116"/>
      <c r="E332" s="116"/>
      <c r="F332" s="116"/>
    </row>
    <row r="333" ht="12.75" customHeight="1">
      <c r="D333" s="116"/>
      <c r="E333" s="116"/>
      <c r="F333" s="116"/>
    </row>
    <row r="334" ht="12.75" customHeight="1">
      <c r="D334" s="116"/>
      <c r="E334" s="116"/>
      <c r="F334" s="116"/>
    </row>
    <row r="335" ht="12.75" customHeight="1">
      <c r="D335" s="116"/>
      <c r="E335" s="116"/>
      <c r="F335" s="116"/>
    </row>
    <row r="336" ht="12.75" customHeight="1">
      <c r="D336" s="116"/>
      <c r="E336" s="116"/>
      <c r="F336" s="116"/>
    </row>
    <row r="337" ht="12.75" customHeight="1">
      <c r="D337" s="116"/>
      <c r="E337" s="116"/>
      <c r="F337" s="116"/>
    </row>
    <row r="338" ht="12.75" customHeight="1">
      <c r="D338" s="116"/>
      <c r="E338" s="116"/>
      <c r="F338" s="116"/>
    </row>
    <row r="339" ht="12.75" customHeight="1">
      <c r="D339" s="116"/>
      <c r="E339" s="116"/>
      <c r="F339" s="116"/>
    </row>
    <row r="340" ht="12.75" customHeight="1">
      <c r="D340" s="116"/>
      <c r="E340" s="116"/>
      <c r="F340" s="116"/>
    </row>
    <row r="341" ht="12.75" customHeight="1">
      <c r="D341" s="116"/>
      <c r="E341" s="116"/>
      <c r="F341" s="116"/>
    </row>
    <row r="342" ht="12.75" customHeight="1">
      <c r="D342" s="116"/>
      <c r="E342" s="116"/>
      <c r="F342" s="116"/>
    </row>
    <row r="343" ht="12.75" customHeight="1">
      <c r="D343" s="116"/>
      <c r="E343" s="116"/>
      <c r="F343" s="116"/>
    </row>
    <row r="344" ht="12.75" customHeight="1">
      <c r="D344" s="116"/>
      <c r="E344" s="116"/>
      <c r="F344" s="116"/>
    </row>
    <row r="345" ht="12.75" customHeight="1">
      <c r="D345" s="116"/>
      <c r="E345" s="116"/>
      <c r="F345" s="116"/>
    </row>
    <row r="346" ht="12.75" customHeight="1">
      <c r="D346" s="116"/>
      <c r="E346" s="116"/>
      <c r="F346" s="116"/>
    </row>
    <row r="347" ht="12.75" customHeight="1">
      <c r="D347" s="116"/>
      <c r="E347" s="116"/>
      <c r="F347" s="116"/>
    </row>
    <row r="348" ht="12.75" customHeight="1">
      <c r="D348" s="116"/>
      <c r="E348" s="116"/>
      <c r="F348" s="116"/>
    </row>
    <row r="349" ht="12.75" customHeight="1">
      <c r="D349" s="116"/>
      <c r="E349" s="116"/>
      <c r="F349" s="116"/>
    </row>
    <row r="350" ht="12.75" customHeight="1">
      <c r="D350" s="116"/>
      <c r="E350" s="116"/>
      <c r="F350" s="116"/>
    </row>
    <row r="351" ht="12.75" customHeight="1">
      <c r="D351" s="116"/>
      <c r="E351" s="116"/>
      <c r="F351" s="116"/>
    </row>
    <row r="352" ht="12.75" customHeight="1">
      <c r="D352" s="116"/>
      <c r="E352" s="116"/>
      <c r="F352" s="116"/>
    </row>
    <row r="353" ht="12.75" customHeight="1">
      <c r="D353" s="116"/>
      <c r="E353" s="116"/>
      <c r="F353" s="116"/>
    </row>
    <row r="354" ht="12.75" customHeight="1">
      <c r="D354" s="116"/>
      <c r="E354" s="116"/>
      <c r="F354" s="116"/>
    </row>
    <row r="355" ht="12.75" customHeight="1">
      <c r="D355" s="116"/>
      <c r="E355" s="116"/>
      <c r="F355" s="116"/>
    </row>
    <row r="356" ht="12.75" customHeight="1">
      <c r="D356" s="116"/>
      <c r="E356" s="116"/>
      <c r="F356" s="116"/>
    </row>
    <row r="357" ht="12.75" customHeight="1">
      <c r="D357" s="116"/>
      <c r="E357" s="116"/>
      <c r="F357" s="116"/>
    </row>
    <row r="358" ht="12.75" customHeight="1">
      <c r="D358" s="116"/>
      <c r="E358" s="116"/>
      <c r="F358" s="116"/>
    </row>
    <row r="359" ht="12.75" customHeight="1">
      <c r="D359" s="116"/>
      <c r="E359" s="116"/>
      <c r="F359" s="116"/>
    </row>
    <row r="360" ht="12.75" customHeight="1">
      <c r="D360" s="116"/>
      <c r="E360" s="116"/>
      <c r="F360" s="116"/>
    </row>
    <row r="361" ht="12.75" customHeight="1">
      <c r="D361" s="116"/>
      <c r="E361" s="116"/>
      <c r="F361" s="116"/>
    </row>
    <row r="362" ht="12.75" customHeight="1">
      <c r="D362" s="116"/>
      <c r="E362" s="116"/>
      <c r="F362" s="116"/>
    </row>
    <row r="363" ht="12.75" customHeight="1">
      <c r="D363" s="116"/>
      <c r="E363" s="116"/>
      <c r="F363" s="116"/>
    </row>
    <row r="364" ht="12.75" customHeight="1">
      <c r="D364" s="116"/>
      <c r="E364" s="116"/>
      <c r="F364" s="116"/>
    </row>
    <row r="365" ht="12.75" customHeight="1">
      <c r="D365" s="116"/>
      <c r="E365" s="116"/>
      <c r="F365" s="116"/>
    </row>
    <row r="366" ht="12.75" customHeight="1">
      <c r="D366" s="116"/>
      <c r="E366" s="116"/>
      <c r="F366" s="116"/>
    </row>
    <row r="367" ht="12.75" customHeight="1">
      <c r="D367" s="116"/>
      <c r="E367" s="116"/>
      <c r="F367" s="116"/>
    </row>
    <row r="368" ht="12.75" customHeight="1">
      <c r="D368" s="116"/>
      <c r="E368" s="116"/>
      <c r="F368" s="116"/>
    </row>
    <row r="369" ht="12.75" customHeight="1">
      <c r="D369" s="116"/>
      <c r="E369" s="116"/>
      <c r="F369" s="116"/>
    </row>
    <row r="370" ht="12.75" customHeight="1">
      <c r="D370" s="116"/>
      <c r="E370" s="116"/>
      <c r="F370" s="116"/>
    </row>
    <row r="371" ht="12.75" customHeight="1">
      <c r="D371" s="116"/>
      <c r="E371" s="116"/>
      <c r="F371" s="116"/>
    </row>
    <row r="372" ht="12.75" customHeight="1">
      <c r="D372" s="116"/>
      <c r="E372" s="116"/>
      <c r="F372" s="116"/>
    </row>
    <row r="373" ht="12.75" customHeight="1">
      <c r="D373" s="116"/>
      <c r="E373" s="116"/>
      <c r="F373" s="116"/>
    </row>
    <row r="374" ht="12.75" customHeight="1">
      <c r="D374" s="116"/>
      <c r="E374" s="116"/>
      <c r="F374" s="116"/>
    </row>
    <row r="375" ht="12.75" customHeight="1">
      <c r="D375" s="116"/>
      <c r="E375" s="116"/>
      <c r="F375" s="116"/>
    </row>
    <row r="376" ht="12.75" customHeight="1">
      <c r="D376" s="116"/>
      <c r="E376" s="116"/>
      <c r="F376" s="116"/>
    </row>
    <row r="377" ht="12.75" customHeight="1">
      <c r="D377" s="116"/>
      <c r="E377" s="116"/>
      <c r="F377" s="116"/>
    </row>
    <row r="378" ht="12.75" customHeight="1">
      <c r="D378" s="116"/>
      <c r="E378" s="116"/>
      <c r="F378" s="116"/>
    </row>
    <row r="379" ht="12.75" customHeight="1">
      <c r="D379" s="116"/>
      <c r="E379" s="116"/>
      <c r="F379" s="116"/>
    </row>
    <row r="380" ht="12.75" customHeight="1">
      <c r="D380" s="116"/>
      <c r="E380" s="116"/>
      <c r="F380" s="116"/>
    </row>
    <row r="381" ht="12.75" customHeight="1">
      <c r="D381" s="116"/>
      <c r="E381" s="116"/>
      <c r="F381" s="116"/>
    </row>
    <row r="382" ht="12.75" customHeight="1">
      <c r="D382" s="116"/>
      <c r="E382" s="116"/>
      <c r="F382" s="116"/>
    </row>
    <row r="383" ht="12.75" customHeight="1">
      <c r="D383" s="116"/>
      <c r="E383" s="116"/>
      <c r="F383" s="116"/>
    </row>
    <row r="384" ht="12.75" customHeight="1">
      <c r="D384" s="116"/>
      <c r="E384" s="116"/>
      <c r="F384" s="116"/>
    </row>
    <row r="385" ht="12.75" customHeight="1">
      <c r="D385" s="116"/>
      <c r="E385" s="116"/>
      <c r="F385" s="116"/>
    </row>
    <row r="386" ht="12.75" customHeight="1">
      <c r="D386" s="116"/>
      <c r="E386" s="116"/>
      <c r="F386" s="116"/>
    </row>
    <row r="387" ht="12.75" customHeight="1">
      <c r="D387" s="116"/>
      <c r="E387" s="116"/>
      <c r="F387" s="116"/>
    </row>
    <row r="388" ht="12.75" customHeight="1">
      <c r="D388" s="116"/>
      <c r="E388" s="116"/>
      <c r="F388" s="116"/>
    </row>
    <row r="389" ht="12.75" customHeight="1">
      <c r="D389" s="116"/>
      <c r="E389" s="116"/>
      <c r="F389" s="116"/>
    </row>
    <row r="390" ht="12.75" customHeight="1">
      <c r="D390" s="116"/>
      <c r="E390" s="116"/>
      <c r="F390" s="116"/>
    </row>
    <row r="391" ht="12.75" customHeight="1">
      <c r="D391" s="116"/>
      <c r="E391" s="116"/>
      <c r="F391" s="116"/>
    </row>
    <row r="392" ht="12.75" customHeight="1">
      <c r="D392" s="116"/>
      <c r="E392" s="116"/>
      <c r="F392" s="116"/>
    </row>
    <row r="393" ht="12.75" customHeight="1">
      <c r="D393" s="116"/>
      <c r="E393" s="116"/>
      <c r="F393" s="116"/>
    </row>
    <row r="394" ht="12.75" customHeight="1">
      <c r="D394" s="116"/>
      <c r="E394" s="116"/>
      <c r="F394" s="116"/>
    </row>
    <row r="395" ht="12.75" customHeight="1">
      <c r="D395" s="116"/>
      <c r="E395" s="116"/>
      <c r="F395" s="116"/>
    </row>
    <row r="396" ht="12.75" customHeight="1">
      <c r="D396" s="116"/>
      <c r="E396" s="116"/>
      <c r="F396" s="116"/>
    </row>
    <row r="397" ht="12.75" customHeight="1">
      <c r="D397" s="116"/>
      <c r="E397" s="116"/>
      <c r="F397" s="116"/>
    </row>
    <row r="398" ht="12.75" customHeight="1">
      <c r="D398" s="116"/>
      <c r="E398" s="116"/>
      <c r="F398" s="116"/>
    </row>
    <row r="399" ht="12.75" customHeight="1">
      <c r="D399" s="116"/>
      <c r="E399" s="116"/>
      <c r="F399" s="116"/>
    </row>
    <row r="400" ht="12.75" customHeight="1">
      <c r="D400" s="116"/>
      <c r="E400" s="116"/>
      <c r="F400" s="116"/>
    </row>
    <row r="401" ht="12.75" customHeight="1">
      <c r="D401" s="116"/>
      <c r="E401" s="116"/>
      <c r="F401" s="116"/>
    </row>
    <row r="402" ht="12.75" customHeight="1">
      <c r="D402" s="116"/>
      <c r="E402" s="116"/>
      <c r="F402" s="116"/>
    </row>
    <row r="403" ht="12.75" customHeight="1">
      <c r="D403" s="116"/>
      <c r="E403" s="116"/>
      <c r="F403" s="116"/>
    </row>
    <row r="404" ht="12.75" customHeight="1">
      <c r="D404" s="116"/>
      <c r="E404" s="116"/>
      <c r="F404" s="116"/>
    </row>
    <row r="405" ht="12.75" customHeight="1">
      <c r="D405" s="116"/>
      <c r="E405" s="116"/>
      <c r="F405" s="116"/>
    </row>
    <row r="406" ht="12.75" customHeight="1">
      <c r="D406" s="116"/>
      <c r="E406" s="116"/>
      <c r="F406" s="116"/>
    </row>
    <row r="407" ht="12.75" customHeight="1">
      <c r="D407" s="116"/>
      <c r="E407" s="116"/>
      <c r="F407" s="116"/>
    </row>
    <row r="408" ht="12.75" customHeight="1">
      <c r="D408" s="116"/>
      <c r="E408" s="116"/>
      <c r="F408" s="116"/>
    </row>
    <row r="409" ht="12.75" customHeight="1">
      <c r="D409" s="116"/>
      <c r="E409" s="116"/>
      <c r="F409" s="116"/>
    </row>
    <row r="410" ht="12.75" customHeight="1">
      <c r="D410" s="116"/>
      <c r="E410" s="116"/>
      <c r="F410" s="116"/>
    </row>
    <row r="411" ht="12.75" customHeight="1">
      <c r="D411" s="116"/>
      <c r="E411" s="116"/>
      <c r="F411" s="116"/>
    </row>
    <row r="412" ht="12.75" customHeight="1">
      <c r="D412" s="116"/>
      <c r="E412" s="116"/>
      <c r="F412" s="116"/>
    </row>
    <row r="413" ht="12.75" customHeight="1">
      <c r="D413" s="116"/>
      <c r="E413" s="116"/>
      <c r="F413" s="116"/>
    </row>
    <row r="414" ht="12.75" customHeight="1">
      <c r="D414" s="116"/>
      <c r="E414" s="116"/>
      <c r="F414" s="116"/>
    </row>
    <row r="415" ht="12.75" customHeight="1">
      <c r="D415" s="116"/>
      <c r="E415" s="116"/>
      <c r="F415" s="116"/>
    </row>
    <row r="416" ht="12.75" customHeight="1">
      <c r="D416" s="116"/>
      <c r="E416" s="116"/>
      <c r="F416" s="116"/>
    </row>
    <row r="417" ht="12.75" customHeight="1">
      <c r="D417" s="116"/>
      <c r="E417" s="116"/>
      <c r="F417" s="116"/>
    </row>
    <row r="418" ht="12.75" customHeight="1">
      <c r="D418" s="116"/>
      <c r="E418" s="116"/>
      <c r="F418" s="116"/>
    </row>
    <row r="419" ht="12.75" customHeight="1">
      <c r="D419" s="116"/>
      <c r="E419" s="116"/>
      <c r="F419" s="116"/>
    </row>
    <row r="420" ht="12.75" customHeight="1">
      <c r="D420" s="116"/>
      <c r="E420" s="116"/>
      <c r="F420" s="116"/>
    </row>
    <row r="421" ht="12.75" customHeight="1">
      <c r="D421" s="116"/>
      <c r="E421" s="116"/>
      <c r="F421" s="116"/>
    </row>
    <row r="422" ht="12.75" customHeight="1">
      <c r="D422" s="116"/>
      <c r="E422" s="116"/>
      <c r="F422" s="116"/>
    </row>
    <row r="423" ht="12.75" customHeight="1">
      <c r="D423" s="116"/>
      <c r="E423" s="116"/>
      <c r="F423" s="116"/>
    </row>
    <row r="424" ht="12.75" customHeight="1">
      <c r="D424" s="116"/>
      <c r="E424" s="116"/>
      <c r="F424" s="116"/>
    </row>
    <row r="425" ht="12.75" customHeight="1">
      <c r="D425" s="116"/>
      <c r="E425" s="116"/>
      <c r="F425" s="116"/>
    </row>
    <row r="426" ht="12.75" customHeight="1">
      <c r="D426" s="116"/>
      <c r="E426" s="116"/>
      <c r="F426" s="116"/>
    </row>
    <row r="427" ht="12.75" customHeight="1">
      <c r="D427" s="116"/>
      <c r="E427" s="116"/>
      <c r="F427" s="116"/>
    </row>
    <row r="428" ht="12.75" customHeight="1">
      <c r="D428" s="116"/>
      <c r="E428" s="116"/>
      <c r="F428" s="116"/>
    </row>
    <row r="429" ht="12.75" customHeight="1">
      <c r="D429" s="116"/>
      <c r="E429" s="116"/>
      <c r="F429" s="116"/>
    </row>
    <row r="430" ht="12.75" customHeight="1">
      <c r="D430" s="116"/>
      <c r="E430" s="116"/>
      <c r="F430" s="116"/>
    </row>
    <row r="431" ht="12.75" customHeight="1">
      <c r="D431" s="116"/>
      <c r="E431" s="116"/>
      <c r="F431" s="116"/>
    </row>
    <row r="432" ht="12.75" customHeight="1">
      <c r="D432" s="116"/>
      <c r="E432" s="116"/>
      <c r="F432" s="116"/>
    </row>
    <row r="433" ht="12.75" customHeight="1">
      <c r="D433" s="116"/>
      <c r="E433" s="116"/>
      <c r="F433" s="116"/>
    </row>
    <row r="434" ht="12.75" customHeight="1">
      <c r="D434" s="116"/>
      <c r="E434" s="116"/>
      <c r="F434" s="116"/>
    </row>
    <row r="435" ht="12.75" customHeight="1">
      <c r="D435" s="116"/>
      <c r="E435" s="116"/>
      <c r="F435" s="116"/>
    </row>
    <row r="436" ht="12.75" customHeight="1">
      <c r="D436" s="116"/>
      <c r="E436" s="116"/>
      <c r="F436" s="116"/>
    </row>
    <row r="437" ht="12.75" customHeight="1">
      <c r="D437" s="116"/>
      <c r="E437" s="116"/>
      <c r="F437" s="116"/>
    </row>
    <row r="438" ht="12.75" customHeight="1">
      <c r="D438" s="116"/>
      <c r="E438" s="116"/>
      <c r="F438" s="116"/>
    </row>
    <row r="439" ht="12.75" customHeight="1">
      <c r="D439" s="116"/>
      <c r="E439" s="116"/>
      <c r="F439" s="116"/>
    </row>
    <row r="440" ht="12.75" customHeight="1">
      <c r="D440" s="116"/>
      <c r="E440" s="116"/>
      <c r="F440" s="116"/>
    </row>
    <row r="441" ht="12.75" customHeight="1">
      <c r="D441" s="116"/>
      <c r="E441" s="116"/>
      <c r="F441" s="116"/>
    </row>
    <row r="442" ht="12.75" customHeight="1">
      <c r="D442" s="116"/>
      <c r="E442" s="116"/>
      <c r="F442" s="116"/>
    </row>
    <row r="443" ht="12.75" customHeight="1">
      <c r="D443" s="116"/>
      <c r="E443" s="116"/>
      <c r="F443" s="116"/>
    </row>
    <row r="444" ht="12.75" customHeight="1">
      <c r="D444" s="116"/>
      <c r="E444" s="116"/>
      <c r="F444" s="116"/>
    </row>
    <row r="445" ht="12.75" customHeight="1">
      <c r="D445" s="116"/>
      <c r="E445" s="116"/>
      <c r="F445" s="116"/>
    </row>
    <row r="446" ht="12.75" customHeight="1">
      <c r="D446" s="116"/>
      <c r="E446" s="116"/>
      <c r="F446" s="116"/>
    </row>
    <row r="447" ht="12.75" customHeight="1">
      <c r="D447" s="116"/>
      <c r="E447" s="116"/>
      <c r="F447" s="116"/>
    </row>
    <row r="448" ht="12.75" customHeight="1">
      <c r="D448" s="116"/>
      <c r="E448" s="116"/>
      <c r="F448" s="116"/>
    </row>
    <row r="449" ht="12.75" customHeight="1">
      <c r="D449" s="116"/>
      <c r="E449" s="116"/>
      <c r="F449" s="116"/>
    </row>
    <row r="450" ht="12.75" customHeight="1">
      <c r="D450" s="116"/>
      <c r="E450" s="116"/>
      <c r="F450" s="116"/>
    </row>
    <row r="451" ht="12.75" customHeight="1">
      <c r="D451" s="116"/>
      <c r="E451" s="116"/>
      <c r="F451" s="116"/>
    </row>
    <row r="452" ht="12.75" customHeight="1">
      <c r="D452" s="116"/>
      <c r="E452" s="116"/>
      <c r="F452" s="116"/>
    </row>
    <row r="453" ht="12.75" customHeight="1">
      <c r="D453" s="116"/>
      <c r="E453" s="116"/>
      <c r="F453" s="116"/>
    </row>
    <row r="454" ht="12.75" customHeight="1">
      <c r="D454" s="116"/>
      <c r="E454" s="116"/>
      <c r="F454" s="116"/>
    </row>
    <row r="455" ht="12.75" customHeight="1">
      <c r="D455" s="116"/>
      <c r="E455" s="116"/>
      <c r="F455" s="116"/>
    </row>
    <row r="456" ht="12.75" customHeight="1">
      <c r="D456" s="116"/>
      <c r="E456" s="116"/>
      <c r="F456" s="116"/>
    </row>
    <row r="457" ht="12.75" customHeight="1">
      <c r="D457" s="116"/>
      <c r="E457" s="116"/>
      <c r="F457" s="116"/>
    </row>
    <row r="458" ht="12.75" customHeight="1">
      <c r="D458" s="116"/>
      <c r="E458" s="116"/>
      <c r="F458" s="116"/>
    </row>
    <row r="459" ht="12.75" customHeight="1">
      <c r="D459" s="116"/>
      <c r="E459" s="116"/>
      <c r="F459" s="116"/>
    </row>
    <row r="460" ht="12.75" customHeight="1">
      <c r="D460" s="116"/>
      <c r="E460" s="116"/>
      <c r="F460" s="116"/>
    </row>
    <row r="461" ht="12.75" customHeight="1">
      <c r="D461" s="116"/>
      <c r="E461" s="116"/>
      <c r="F461" s="116"/>
    </row>
    <row r="462" ht="12.75" customHeight="1">
      <c r="D462" s="116"/>
      <c r="E462" s="116"/>
      <c r="F462" s="116"/>
    </row>
    <row r="463" ht="12.75" customHeight="1">
      <c r="D463" s="116"/>
      <c r="E463" s="116"/>
      <c r="F463" s="116"/>
    </row>
    <row r="464" ht="12.75" customHeight="1">
      <c r="D464" s="116"/>
      <c r="E464" s="116"/>
      <c r="F464" s="116"/>
    </row>
    <row r="465" ht="12.75" customHeight="1">
      <c r="D465" s="116"/>
      <c r="E465" s="116"/>
      <c r="F465" s="116"/>
    </row>
    <row r="466" ht="12.75" customHeight="1">
      <c r="D466" s="116"/>
      <c r="E466" s="116"/>
      <c r="F466" s="116"/>
    </row>
    <row r="467" ht="12.75" customHeight="1">
      <c r="D467" s="116"/>
      <c r="E467" s="116"/>
      <c r="F467" s="116"/>
    </row>
    <row r="468" ht="12.75" customHeight="1">
      <c r="D468" s="116"/>
      <c r="E468" s="116"/>
      <c r="F468" s="116"/>
    </row>
    <row r="469" ht="12.75" customHeight="1">
      <c r="D469" s="116"/>
      <c r="E469" s="116"/>
      <c r="F469" s="116"/>
    </row>
    <row r="470" ht="12.75" customHeight="1">
      <c r="D470" s="116"/>
      <c r="E470" s="116"/>
      <c r="F470" s="116"/>
    </row>
    <row r="471" ht="12.75" customHeight="1">
      <c r="D471" s="116"/>
      <c r="E471" s="116"/>
      <c r="F471" s="116"/>
    </row>
    <row r="472" ht="12.75" customHeight="1">
      <c r="D472" s="116"/>
      <c r="E472" s="116"/>
      <c r="F472" s="116"/>
    </row>
    <row r="473" ht="12.75" customHeight="1">
      <c r="D473" s="116"/>
      <c r="E473" s="116"/>
      <c r="F473" s="116"/>
    </row>
    <row r="474" ht="12.75" customHeight="1">
      <c r="D474" s="116"/>
      <c r="E474" s="116"/>
      <c r="F474" s="116"/>
    </row>
    <row r="475" ht="12.75" customHeight="1">
      <c r="D475" s="116"/>
      <c r="E475" s="116"/>
      <c r="F475" s="116"/>
    </row>
    <row r="476" ht="12.75" customHeight="1">
      <c r="D476" s="116"/>
      <c r="E476" s="116"/>
      <c r="F476" s="116"/>
    </row>
    <row r="477" ht="12.75" customHeight="1">
      <c r="D477" s="116"/>
      <c r="E477" s="116"/>
      <c r="F477" s="116"/>
    </row>
    <row r="478" ht="12.75" customHeight="1">
      <c r="D478" s="116"/>
      <c r="E478" s="116"/>
      <c r="F478" s="116"/>
    </row>
    <row r="479" ht="12.75" customHeight="1">
      <c r="D479" s="116"/>
      <c r="E479" s="116"/>
      <c r="F479" s="116"/>
    </row>
    <row r="480" ht="12.75" customHeight="1">
      <c r="D480" s="116"/>
      <c r="E480" s="116"/>
      <c r="F480" s="116"/>
    </row>
    <row r="481" ht="12.75" customHeight="1">
      <c r="D481" s="116"/>
      <c r="E481" s="116"/>
      <c r="F481" s="116"/>
    </row>
    <row r="482" ht="12.75" customHeight="1">
      <c r="D482" s="116"/>
      <c r="E482" s="116"/>
      <c r="F482" s="116"/>
    </row>
    <row r="483" ht="12.75" customHeight="1">
      <c r="D483" s="116"/>
      <c r="E483" s="116"/>
      <c r="F483" s="116"/>
    </row>
    <row r="484" ht="12.75" customHeight="1">
      <c r="D484" s="116"/>
      <c r="E484" s="116"/>
      <c r="F484" s="116"/>
    </row>
    <row r="485" ht="12.75" customHeight="1">
      <c r="D485" s="116"/>
      <c r="E485" s="116"/>
      <c r="F485" s="116"/>
    </row>
    <row r="486" ht="12.75" customHeight="1">
      <c r="D486" s="116"/>
      <c r="E486" s="116"/>
      <c r="F486" s="116"/>
    </row>
    <row r="487" ht="12.75" customHeight="1">
      <c r="D487" s="116"/>
      <c r="E487" s="116"/>
      <c r="F487" s="116"/>
    </row>
    <row r="488" ht="12.75" customHeight="1">
      <c r="D488" s="116"/>
      <c r="E488" s="116"/>
      <c r="F488" s="116"/>
    </row>
    <row r="489" ht="12.75" customHeight="1">
      <c r="D489" s="116"/>
      <c r="E489" s="116"/>
      <c r="F489" s="116"/>
    </row>
    <row r="490" ht="12.75" customHeight="1">
      <c r="D490" s="116"/>
      <c r="E490" s="116"/>
      <c r="F490" s="116"/>
    </row>
    <row r="491" ht="12.75" customHeight="1">
      <c r="D491" s="116"/>
      <c r="E491" s="116"/>
      <c r="F491" s="116"/>
    </row>
    <row r="492" ht="12.75" customHeight="1">
      <c r="D492" s="116"/>
      <c r="E492" s="116"/>
      <c r="F492" s="116"/>
    </row>
    <row r="493" ht="12.75" customHeight="1">
      <c r="D493" s="116"/>
      <c r="E493" s="116"/>
      <c r="F493" s="116"/>
    </row>
    <row r="494" ht="12.75" customHeight="1">
      <c r="D494" s="116"/>
      <c r="E494" s="116"/>
      <c r="F494" s="116"/>
    </row>
    <row r="495" ht="12.75" customHeight="1">
      <c r="D495" s="116"/>
      <c r="E495" s="116"/>
      <c r="F495" s="116"/>
    </row>
    <row r="496" ht="12.75" customHeight="1">
      <c r="D496" s="116"/>
      <c r="E496" s="116"/>
      <c r="F496" s="116"/>
    </row>
    <row r="497" ht="12.75" customHeight="1">
      <c r="D497" s="116"/>
      <c r="E497" s="116"/>
      <c r="F497" s="116"/>
    </row>
    <row r="498" ht="12.75" customHeight="1">
      <c r="D498" s="116"/>
      <c r="E498" s="116"/>
      <c r="F498" s="116"/>
    </row>
    <row r="499" ht="12.75" customHeight="1">
      <c r="D499" s="116"/>
      <c r="E499" s="116"/>
      <c r="F499" s="116"/>
    </row>
    <row r="500" ht="12.75" customHeight="1">
      <c r="D500" s="116"/>
      <c r="E500" s="116"/>
      <c r="F500" s="116"/>
    </row>
    <row r="501" ht="12.75" customHeight="1">
      <c r="D501" s="116"/>
      <c r="E501" s="116"/>
      <c r="F501" s="116"/>
    </row>
    <row r="502" ht="12.75" customHeight="1">
      <c r="D502" s="116"/>
      <c r="E502" s="116"/>
      <c r="F502" s="116"/>
    </row>
    <row r="503" ht="12.75" customHeight="1">
      <c r="D503" s="116"/>
      <c r="E503" s="116"/>
      <c r="F503" s="116"/>
    </row>
    <row r="504" ht="12.75" customHeight="1">
      <c r="D504" s="116"/>
      <c r="E504" s="116"/>
      <c r="F504" s="116"/>
    </row>
    <row r="505" ht="12.75" customHeight="1">
      <c r="D505" s="116"/>
      <c r="E505" s="116"/>
      <c r="F505" s="116"/>
    </row>
    <row r="506" ht="12.75" customHeight="1">
      <c r="D506" s="116"/>
      <c r="E506" s="116"/>
      <c r="F506" s="116"/>
    </row>
    <row r="507" ht="12.75" customHeight="1">
      <c r="D507" s="116"/>
      <c r="E507" s="116"/>
      <c r="F507" s="116"/>
    </row>
    <row r="508" ht="12.75" customHeight="1">
      <c r="D508" s="116"/>
      <c r="E508" s="116"/>
      <c r="F508" s="116"/>
    </row>
    <row r="509" ht="12.75" customHeight="1">
      <c r="D509" s="116"/>
      <c r="E509" s="116"/>
      <c r="F509" s="116"/>
    </row>
    <row r="510" ht="12.75" customHeight="1">
      <c r="D510" s="116"/>
      <c r="E510" s="116"/>
      <c r="F510" s="116"/>
    </row>
    <row r="511" ht="12.75" customHeight="1">
      <c r="D511" s="116"/>
      <c r="E511" s="116"/>
      <c r="F511" s="116"/>
    </row>
    <row r="512" ht="12.75" customHeight="1">
      <c r="D512" s="116"/>
      <c r="E512" s="116"/>
      <c r="F512" s="116"/>
    </row>
    <row r="513" ht="12.75" customHeight="1">
      <c r="D513" s="116"/>
      <c r="E513" s="116"/>
      <c r="F513" s="116"/>
    </row>
    <row r="514" ht="12.75" customHeight="1">
      <c r="D514" s="116"/>
      <c r="E514" s="116"/>
      <c r="F514" s="116"/>
    </row>
    <row r="515" ht="12.75" customHeight="1">
      <c r="D515" s="116"/>
      <c r="E515" s="116"/>
      <c r="F515" s="116"/>
    </row>
    <row r="516" ht="12.75" customHeight="1">
      <c r="D516" s="116"/>
      <c r="E516" s="116"/>
      <c r="F516" s="116"/>
    </row>
    <row r="517" ht="12.75" customHeight="1">
      <c r="D517" s="116"/>
      <c r="E517" s="116"/>
      <c r="F517" s="116"/>
    </row>
    <row r="518" ht="12.75" customHeight="1">
      <c r="D518" s="116"/>
      <c r="E518" s="116"/>
      <c r="F518" s="116"/>
    </row>
    <row r="519" ht="12.75" customHeight="1">
      <c r="D519" s="116"/>
      <c r="E519" s="116"/>
      <c r="F519" s="116"/>
    </row>
    <row r="520" ht="12.75" customHeight="1">
      <c r="D520" s="116"/>
      <c r="E520" s="116"/>
      <c r="F520" s="116"/>
    </row>
    <row r="521" ht="12.75" customHeight="1">
      <c r="D521" s="116"/>
      <c r="E521" s="116"/>
      <c r="F521" s="116"/>
    </row>
    <row r="522" ht="12.75" customHeight="1">
      <c r="D522" s="116"/>
      <c r="E522" s="116"/>
      <c r="F522" s="116"/>
    </row>
    <row r="523" ht="12.75" customHeight="1">
      <c r="D523" s="116"/>
      <c r="E523" s="116"/>
      <c r="F523" s="116"/>
    </row>
    <row r="524" ht="12.75" customHeight="1">
      <c r="D524" s="116"/>
      <c r="E524" s="116"/>
      <c r="F524" s="116"/>
    </row>
    <row r="525" ht="12.75" customHeight="1">
      <c r="D525" s="116"/>
      <c r="E525" s="116"/>
      <c r="F525" s="116"/>
    </row>
    <row r="526" ht="12.75" customHeight="1">
      <c r="D526" s="116"/>
      <c r="E526" s="116"/>
      <c r="F526" s="116"/>
    </row>
    <row r="527" ht="12.75" customHeight="1">
      <c r="D527" s="116"/>
      <c r="E527" s="116"/>
      <c r="F527" s="116"/>
    </row>
    <row r="528" ht="12.75" customHeight="1">
      <c r="D528" s="116"/>
      <c r="E528" s="116"/>
      <c r="F528" s="116"/>
    </row>
    <row r="529" ht="12.75" customHeight="1">
      <c r="D529" s="116"/>
      <c r="E529" s="116"/>
      <c r="F529" s="116"/>
    </row>
    <row r="530" ht="12.75" customHeight="1">
      <c r="D530" s="116"/>
      <c r="E530" s="116"/>
      <c r="F530" s="116"/>
    </row>
    <row r="531" ht="12.75" customHeight="1">
      <c r="D531" s="116"/>
      <c r="E531" s="116"/>
      <c r="F531" s="116"/>
    </row>
    <row r="532" ht="12.75" customHeight="1">
      <c r="D532" s="116"/>
      <c r="E532" s="116"/>
      <c r="F532" s="116"/>
    </row>
    <row r="533" ht="12.75" customHeight="1">
      <c r="D533" s="116"/>
      <c r="E533" s="116"/>
      <c r="F533" s="116"/>
    </row>
    <row r="534" ht="12.75" customHeight="1">
      <c r="D534" s="116"/>
      <c r="E534" s="116"/>
      <c r="F534" s="116"/>
    </row>
    <row r="535" ht="12.75" customHeight="1">
      <c r="D535" s="116"/>
      <c r="E535" s="116"/>
      <c r="F535" s="116"/>
    </row>
    <row r="536" ht="12.75" customHeight="1">
      <c r="D536" s="116"/>
      <c r="E536" s="116"/>
      <c r="F536" s="116"/>
    </row>
    <row r="537" ht="12.75" customHeight="1">
      <c r="D537" s="116"/>
      <c r="E537" s="116"/>
      <c r="F537" s="116"/>
    </row>
    <row r="538" ht="12.75" customHeight="1">
      <c r="D538" s="116"/>
      <c r="E538" s="116"/>
      <c r="F538" s="116"/>
    </row>
    <row r="539" ht="12.75" customHeight="1">
      <c r="D539" s="116"/>
      <c r="E539" s="116"/>
      <c r="F539" s="116"/>
    </row>
    <row r="540" ht="12.75" customHeight="1">
      <c r="D540" s="116"/>
      <c r="E540" s="116"/>
      <c r="F540" s="116"/>
    </row>
    <row r="541" ht="12.75" customHeight="1">
      <c r="D541" s="116"/>
      <c r="E541" s="116"/>
      <c r="F541" s="116"/>
    </row>
    <row r="542" ht="12.75" customHeight="1">
      <c r="D542" s="116"/>
      <c r="E542" s="116"/>
      <c r="F542" s="116"/>
    </row>
    <row r="543" ht="12.75" customHeight="1">
      <c r="D543" s="116"/>
      <c r="E543" s="116"/>
      <c r="F543" s="116"/>
    </row>
    <row r="544" ht="12.75" customHeight="1">
      <c r="D544" s="116"/>
      <c r="E544" s="116"/>
      <c r="F544" s="116"/>
    </row>
    <row r="545" ht="12.75" customHeight="1">
      <c r="D545" s="116"/>
      <c r="E545" s="116"/>
      <c r="F545" s="116"/>
    </row>
    <row r="546" ht="12.75" customHeight="1">
      <c r="D546" s="116"/>
      <c r="E546" s="116"/>
      <c r="F546" s="116"/>
    </row>
    <row r="547" ht="12.75" customHeight="1">
      <c r="D547" s="116"/>
      <c r="E547" s="116"/>
      <c r="F547" s="116"/>
    </row>
    <row r="548" ht="12.75" customHeight="1">
      <c r="D548" s="116"/>
      <c r="E548" s="116"/>
      <c r="F548" s="116"/>
    </row>
    <row r="549" ht="12.75" customHeight="1">
      <c r="D549" s="116"/>
      <c r="E549" s="116"/>
      <c r="F549" s="116"/>
    </row>
    <row r="550" ht="12.75" customHeight="1">
      <c r="D550" s="116"/>
      <c r="E550" s="116"/>
      <c r="F550" s="116"/>
    </row>
    <row r="551" ht="12.75" customHeight="1">
      <c r="D551" s="116"/>
      <c r="E551" s="116"/>
      <c r="F551" s="116"/>
    </row>
    <row r="552" ht="12.75" customHeight="1">
      <c r="D552" s="116"/>
      <c r="E552" s="116"/>
      <c r="F552" s="116"/>
    </row>
    <row r="553" ht="12.75" customHeight="1">
      <c r="D553" s="116"/>
      <c r="E553" s="116"/>
      <c r="F553" s="116"/>
    </row>
    <row r="554" ht="12.75" customHeight="1">
      <c r="D554" s="116"/>
      <c r="E554" s="116"/>
      <c r="F554" s="116"/>
    </row>
    <row r="555" ht="12.75" customHeight="1">
      <c r="D555" s="116"/>
      <c r="E555" s="116"/>
      <c r="F555" s="116"/>
    </row>
    <row r="556" ht="12.75" customHeight="1">
      <c r="D556" s="116"/>
      <c r="E556" s="116"/>
      <c r="F556" s="116"/>
    </row>
    <row r="557" ht="12.75" customHeight="1">
      <c r="D557" s="116"/>
      <c r="E557" s="116"/>
      <c r="F557" s="116"/>
    </row>
    <row r="558" ht="12.75" customHeight="1">
      <c r="D558" s="116"/>
      <c r="E558" s="116"/>
      <c r="F558" s="116"/>
    </row>
    <row r="559" ht="12.75" customHeight="1">
      <c r="D559" s="116"/>
      <c r="E559" s="116"/>
      <c r="F559" s="116"/>
    </row>
    <row r="560" ht="12.75" customHeight="1">
      <c r="D560" s="116"/>
      <c r="E560" s="116"/>
      <c r="F560" s="116"/>
    </row>
    <row r="561" ht="12.75" customHeight="1">
      <c r="D561" s="116"/>
      <c r="E561" s="116"/>
      <c r="F561" s="116"/>
    </row>
    <row r="562" ht="12.75" customHeight="1">
      <c r="D562" s="116"/>
      <c r="E562" s="116"/>
      <c r="F562" s="116"/>
    </row>
    <row r="563" ht="12.75" customHeight="1">
      <c r="D563" s="116"/>
      <c r="E563" s="116"/>
      <c r="F563" s="116"/>
    </row>
    <row r="564" ht="12.75" customHeight="1">
      <c r="D564" s="116"/>
      <c r="E564" s="116"/>
      <c r="F564" s="116"/>
    </row>
    <row r="565" ht="12.75" customHeight="1">
      <c r="D565" s="116"/>
      <c r="E565" s="116"/>
      <c r="F565" s="116"/>
    </row>
    <row r="566" ht="12.75" customHeight="1">
      <c r="D566" s="116"/>
      <c r="E566" s="116"/>
      <c r="F566" s="116"/>
    </row>
    <row r="567" ht="12.75" customHeight="1">
      <c r="D567" s="116"/>
      <c r="E567" s="116"/>
      <c r="F567" s="116"/>
    </row>
    <row r="568" ht="12.75" customHeight="1">
      <c r="D568" s="116"/>
      <c r="E568" s="116"/>
      <c r="F568" s="116"/>
    </row>
    <row r="569" ht="12.75" customHeight="1">
      <c r="D569" s="116"/>
      <c r="E569" s="116"/>
      <c r="F569" s="116"/>
    </row>
    <row r="570" ht="12.75" customHeight="1">
      <c r="D570" s="116"/>
      <c r="E570" s="116"/>
      <c r="F570" s="116"/>
    </row>
    <row r="571" ht="12.75" customHeight="1">
      <c r="D571" s="116"/>
      <c r="E571" s="116"/>
      <c r="F571" s="116"/>
    </row>
    <row r="572" ht="12.75" customHeight="1">
      <c r="D572" s="116"/>
      <c r="E572" s="116"/>
      <c r="F572" s="116"/>
    </row>
    <row r="573" ht="12.75" customHeight="1">
      <c r="D573" s="116"/>
      <c r="E573" s="116"/>
      <c r="F573" s="116"/>
    </row>
    <row r="574" ht="12.75" customHeight="1">
      <c r="D574" s="116"/>
      <c r="E574" s="116"/>
      <c r="F574" s="116"/>
    </row>
    <row r="575" ht="12.75" customHeight="1">
      <c r="D575" s="116"/>
      <c r="E575" s="116"/>
      <c r="F575" s="116"/>
    </row>
    <row r="576" ht="12.75" customHeight="1">
      <c r="D576" s="116"/>
      <c r="E576" s="116"/>
      <c r="F576" s="116"/>
    </row>
    <row r="577" ht="12.75" customHeight="1">
      <c r="D577" s="116"/>
      <c r="E577" s="116"/>
      <c r="F577" s="116"/>
    </row>
    <row r="578" ht="12.75" customHeight="1">
      <c r="D578" s="116"/>
      <c r="E578" s="116"/>
      <c r="F578" s="116"/>
    </row>
    <row r="579" ht="12.75" customHeight="1">
      <c r="D579" s="116"/>
      <c r="E579" s="116"/>
      <c r="F579" s="116"/>
    </row>
    <row r="580" ht="12.75" customHeight="1">
      <c r="D580" s="116"/>
      <c r="E580" s="116"/>
      <c r="F580" s="116"/>
    </row>
    <row r="581" ht="12.75" customHeight="1">
      <c r="D581" s="116"/>
      <c r="E581" s="116"/>
      <c r="F581" s="116"/>
    </row>
    <row r="582" ht="12.75" customHeight="1">
      <c r="D582" s="116"/>
      <c r="E582" s="116"/>
      <c r="F582" s="116"/>
    </row>
    <row r="583" ht="12.75" customHeight="1">
      <c r="D583" s="116"/>
      <c r="E583" s="116"/>
      <c r="F583" s="116"/>
    </row>
    <row r="584" ht="12.75" customHeight="1">
      <c r="D584" s="116"/>
      <c r="E584" s="116"/>
      <c r="F584" s="116"/>
    </row>
    <row r="585" ht="12.75" customHeight="1">
      <c r="D585" s="116"/>
      <c r="E585" s="116"/>
      <c r="F585" s="116"/>
    </row>
    <row r="586" ht="12.75" customHeight="1">
      <c r="D586" s="116"/>
      <c r="E586" s="116"/>
      <c r="F586" s="116"/>
    </row>
    <row r="587" ht="12.75" customHeight="1">
      <c r="D587" s="116"/>
      <c r="E587" s="116"/>
      <c r="F587" s="116"/>
    </row>
    <row r="588" ht="12.75" customHeight="1">
      <c r="D588" s="116"/>
      <c r="E588" s="116"/>
      <c r="F588" s="116"/>
    </row>
    <row r="589" ht="12.75" customHeight="1">
      <c r="D589" s="116"/>
      <c r="E589" s="116"/>
      <c r="F589" s="116"/>
    </row>
    <row r="590" ht="12.75" customHeight="1">
      <c r="D590" s="116"/>
      <c r="E590" s="116"/>
      <c r="F590" s="116"/>
    </row>
    <row r="591" ht="12.75" customHeight="1">
      <c r="D591" s="116"/>
      <c r="E591" s="116"/>
      <c r="F591" s="116"/>
    </row>
    <row r="592" ht="12.75" customHeight="1">
      <c r="D592" s="116"/>
      <c r="E592" s="116"/>
      <c r="F592" s="116"/>
    </row>
    <row r="593" ht="12.75" customHeight="1">
      <c r="D593" s="116"/>
      <c r="E593" s="116"/>
      <c r="F593" s="116"/>
    </row>
    <row r="594" ht="12.75" customHeight="1">
      <c r="D594" s="116"/>
      <c r="E594" s="116"/>
      <c r="F594" s="116"/>
    </row>
    <row r="595" ht="12.75" customHeight="1">
      <c r="D595" s="116"/>
      <c r="E595" s="116"/>
      <c r="F595" s="116"/>
    </row>
    <row r="596" ht="12.75" customHeight="1">
      <c r="D596" s="116"/>
      <c r="E596" s="116"/>
      <c r="F596" s="116"/>
    </row>
    <row r="597" ht="12.75" customHeight="1">
      <c r="D597" s="116"/>
      <c r="E597" s="116"/>
      <c r="F597" s="116"/>
    </row>
    <row r="598" ht="12.75" customHeight="1">
      <c r="D598" s="116"/>
      <c r="E598" s="116"/>
      <c r="F598" s="116"/>
    </row>
    <row r="599" ht="12.75" customHeight="1">
      <c r="D599" s="116"/>
      <c r="E599" s="116"/>
      <c r="F599" s="116"/>
    </row>
    <row r="600" ht="12.75" customHeight="1">
      <c r="D600" s="116"/>
      <c r="E600" s="116"/>
      <c r="F600" s="116"/>
    </row>
    <row r="601" ht="12.75" customHeight="1">
      <c r="D601" s="116"/>
      <c r="E601" s="116"/>
      <c r="F601" s="116"/>
    </row>
    <row r="602" ht="12.75" customHeight="1">
      <c r="D602" s="116"/>
      <c r="E602" s="116"/>
      <c r="F602" s="116"/>
    </row>
    <row r="603" ht="12.75" customHeight="1">
      <c r="D603" s="116"/>
      <c r="E603" s="116"/>
      <c r="F603" s="116"/>
    </row>
    <row r="604" ht="12.75" customHeight="1">
      <c r="D604" s="116"/>
      <c r="E604" s="116"/>
      <c r="F604" s="116"/>
    </row>
    <row r="605" ht="12.75" customHeight="1">
      <c r="D605" s="116"/>
      <c r="E605" s="116"/>
      <c r="F605" s="116"/>
    </row>
    <row r="606" ht="12.75" customHeight="1">
      <c r="D606" s="116"/>
      <c r="E606" s="116"/>
      <c r="F606" s="116"/>
    </row>
    <row r="607" ht="12.75" customHeight="1">
      <c r="D607" s="116"/>
      <c r="E607" s="116"/>
      <c r="F607" s="116"/>
    </row>
    <row r="608" ht="12.75" customHeight="1">
      <c r="D608" s="116"/>
      <c r="E608" s="116"/>
      <c r="F608" s="116"/>
    </row>
    <row r="609" ht="12.75" customHeight="1">
      <c r="D609" s="116"/>
      <c r="E609" s="116"/>
      <c r="F609" s="116"/>
    </row>
    <row r="610" ht="12.75" customHeight="1">
      <c r="D610" s="116"/>
      <c r="E610" s="116"/>
      <c r="F610" s="116"/>
    </row>
    <row r="611" ht="12.75" customHeight="1">
      <c r="D611" s="116"/>
      <c r="E611" s="116"/>
      <c r="F611" s="116"/>
    </row>
    <row r="612" ht="12.75" customHeight="1">
      <c r="D612" s="116"/>
      <c r="E612" s="116"/>
      <c r="F612" s="116"/>
    </row>
    <row r="613" ht="12.75" customHeight="1">
      <c r="D613" s="116"/>
      <c r="E613" s="116"/>
      <c r="F613" s="116"/>
    </row>
    <row r="614" ht="12.75" customHeight="1">
      <c r="D614" s="116"/>
      <c r="E614" s="116"/>
      <c r="F614" s="116"/>
    </row>
    <row r="615" ht="12.75" customHeight="1">
      <c r="D615" s="116"/>
      <c r="E615" s="116"/>
      <c r="F615" s="116"/>
    </row>
    <row r="616" ht="12.75" customHeight="1">
      <c r="D616" s="116"/>
      <c r="E616" s="116"/>
      <c r="F616" s="116"/>
    </row>
    <row r="617" ht="12.75" customHeight="1">
      <c r="D617" s="116"/>
      <c r="E617" s="116"/>
      <c r="F617" s="116"/>
    </row>
    <row r="618" ht="12.75" customHeight="1">
      <c r="D618" s="116"/>
      <c r="E618" s="116"/>
      <c r="F618" s="116"/>
    </row>
    <row r="619" ht="12.75" customHeight="1">
      <c r="D619" s="116"/>
      <c r="E619" s="116"/>
      <c r="F619" s="116"/>
    </row>
    <row r="620" ht="12.75" customHeight="1">
      <c r="D620" s="116"/>
      <c r="E620" s="116"/>
      <c r="F620" s="116"/>
    </row>
    <row r="621" ht="12.75" customHeight="1">
      <c r="D621" s="116"/>
      <c r="E621" s="116"/>
      <c r="F621" s="116"/>
    </row>
    <row r="622" ht="12.75" customHeight="1">
      <c r="D622" s="116"/>
      <c r="E622" s="116"/>
      <c r="F622" s="116"/>
    </row>
    <row r="623" ht="12.75" customHeight="1">
      <c r="D623" s="116"/>
      <c r="E623" s="116"/>
      <c r="F623" s="116"/>
    </row>
    <row r="624" ht="12.75" customHeight="1">
      <c r="D624" s="116"/>
      <c r="E624" s="116"/>
      <c r="F624" s="116"/>
    </row>
    <row r="625" ht="12.75" customHeight="1">
      <c r="D625" s="116"/>
      <c r="E625" s="116"/>
      <c r="F625" s="116"/>
    </row>
    <row r="626" ht="12.75" customHeight="1">
      <c r="D626" s="116"/>
      <c r="E626" s="116"/>
      <c r="F626" s="116"/>
    </row>
    <row r="627" ht="12.75" customHeight="1">
      <c r="D627" s="116"/>
      <c r="E627" s="116"/>
      <c r="F627" s="116"/>
    </row>
    <row r="628" ht="12.75" customHeight="1">
      <c r="D628" s="116"/>
      <c r="E628" s="116"/>
      <c r="F628" s="116"/>
    </row>
    <row r="629" ht="12.75" customHeight="1">
      <c r="D629" s="116"/>
      <c r="E629" s="116"/>
      <c r="F629" s="116"/>
    </row>
    <row r="630" ht="12.75" customHeight="1">
      <c r="D630" s="116"/>
      <c r="E630" s="116"/>
      <c r="F630" s="116"/>
    </row>
    <row r="631" ht="12.75" customHeight="1">
      <c r="D631" s="116"/>
      <c r="E631" s="116"/>
      <c r="F631" s="116"/>
    </row>
    <row r="632" ht="12.75" customHeight="1">
      <c r="D632" s="116"/>
      <c r="E632" s="116"/>
      <c r="F632" s="116"/>
    </row>
    <row r="633" ht="12.75" customHeight="1">
      <c r="D633" s="116"/>
      <c r="E633" s="116"/>
      <c r="F633" s="116"/>
    </row>
    <row r="634" ht="12.75" customHeight="1">
      <c r="D634" s="116"/>
      <c r="E634" s="116"/>
      <c r="F634" s="116"/>
    </row>
    <row r="635" ht="12.75" customHeight="1">
      <c r="D635" s="116"/>
      <c r="E635" s="116"/>
      <c r="F635" s="116"/>
    </row>
    <row r="636" ht="12.75" customHeight="1">
      <c r="D636" s="116"/>
      <c r="E636" s="116"/>
      <c r="F636" s="116"/>
    </row>
    <row r="637" ht="12.75" customHeight="1">
      <c r="D637" s="116"/>
      <c r="E637" s="116"/>
      <c r="F637" s="116"/>
    </row>
    <row r="638" ht="12.75" customHeight="1">
      <c r="D638" s="116"/>
      <c r="E638" s="116"/>
      <c r="F638" s="116"/>
    </row>
    <row r="639" ht="12.75" customHeight="1">
      <c r="D639" s="116"/>
      <c r="E639" s="116"/>
      <c r="F639" s="116"/>
    </row>
    <row r="640" ht="12.75" customHeight="1">
      <c r="D640" s="116"/>
      <c r="E640" s="116"/>
      <c r="F640" s="116"/>
    </row>
    <row r="641" ht="12.75" customHeight="1">
      <c r="D641" s="116"/>
      <c r="E641" s="116"/>
      <c r="F641" s="116"/>
    </row>
    <row r="642" ht="12.75" customHeight="1">
      <c r="D642" s="116"/>
      <c r="E642" s="116"/>
      <c r="F642" s="116"/>
    </row>
    <row r="643" ht="12.75" customHeight="1">
      <c r="D643" s="116"/>
      <c r="E643" s="116"/>
      <c r="F643" s="116"/>
    </row>
    <row r="644" ht="12.75" customHeight="1">
      <c r="D644" s="116"/>
      <c r="E644" s="116"/>
      <c r="F644" s="116"/>
    </row>
    <row r="645" ht="12.75" customHeight="1">
      <c r="D645" s="116"/>
      <c r="E645" s="116"/>
      <c r="F645" s="116"/>
    </row>
    <row r="646" ht="12.75" customHeight="1">
      <c r="D646" s="116"/>
      <c r="E646" s="116"/>
      <c r="F646" s="116"/>
    </row>
    <row r="647" ht="12.75" customHeight="1">
      <c r="D647" s="116"/>
      <c r="E647" s="116"/>
      <c r="F647" s="116"/>
    </row>
    <row r="648" ht="12.75" customHeight="1">
      <c r="D648" s="116"/>
      <c r="E648" s="116"/>
      <c r="F648" s="116"/>
    </row>
    <row r="649" ht="12.75" customHeight="1">
      <c r="D649" s="116"/>
      <c r="E649" s="116"/>
      <c r="F649" s="116"/>
    </row>
    <row r="650" ht="12.75" customHeight="1">
      <c r="D650" s="116"/>
      <c r="E650" s="116"/>
      <c r="F650" s="116"/>
    </row>
    <row r="651" ht="12.75" customHeight="1">
      <c r="D651" s="116"/>
      <c r="E651" s="116"/>
      <c r="F651" s="116"/>
    </row>
    <row r="652" ht="12.75" customHeight="1">
      <c r="D652" s="116"/>
      <c r="E652" s="116"/>
      <c r="F652" s="116"/>
    </row>
    <row r="653" ht="12.75" customHeight="1">
      <c r="D653" s="116"/>
      <c r="E653" s="116"/>
      <c r="F653" s="116"/>
    </row>
    <row r="654" ht="12.75" customHeight="1">
      <c r="D654" s="116"/>
      <c r="E654" s="116"/>
      <c r="F654" s="116"/>
    </row>
    <row r="655" ht="12.75" customHeight="1">
      <c r="D655" s="116"/>
      <c r="E655" s="116"/>
      <c r="F655" s="116"/>
    </row>
    <row r="656" ht="12.75" customHeight="1">
      <c r="D656" s="116"/>
      <c r="E656" s="116"/>
      <c r="F656" s="116"/>
    </row>
    <row r="657" ht="12.75" customHeight="1">
      <c r="D657" s="116"/>
      <c r="E657" s="116"/>
      <c r="F657" s="116"/>
    </row>
    <row r="658" ht="12.75" customHeight="1">
      <c r="D658" s="116"/>
      <c r="E658" s="116"/>
      <c r="F658" s="116"/>
    </row>
    <row r="659" ht="12.75" customHeight="1">
      <c r="D659" s="116"/>
      <c r="E659" s="116"/>
      <c r="F659" s="116"/>
    </row>
    <row r="660" ht="12.75" customHeight="1">
      <c r="D660" s="116"/>
      <c r="E660" s="116"/>
      <c r="F660" s="116"/>
    </row>
    <row r="661" ht="12.75" customHeight="1">
      <c r="D661" s="116"/>
      <c r="E661" s="116"/>
      <c r="F661" s="116"/>
    </row>
    <row r="662" ht="12.75" customHeight="1">
      <c r="D662" s="116"/>
      <c r="E662" s="116"/>
      <c r="F662" s="116"/>
    </row>
    <row r="663" ht="12.75" customHeight="1">
      <c r="D663" s="116"/>
      <c r="E663" s="116"/>
      <c r="F663" s="116"/>
    </row>
    <row r="664" ht="12.75" customHeight="1">
      <c r="D664" s="116"/>
      <c r="E664" s="116"/>
      <c r="F664" s="116"/>
    </row>
    <row r="665" ht="12.75" customHeight="1">
      <c r="D665" s="116"/>
      <c r="E665" s="116"/>
      <c r="F665" s="116"/>
    </row>
    <row r="666" ht="12.75" customHeight="1">
      <c r="D666" s="116"/>
      <c r="E666" s="116"/>
      <c r="F666" s="116"/>
    </row>
    <row r="667" ht="12.75" customHeight="1">
      <c r="D667" s="116"/>
      <c r="E667" s="116"/>
      <c r="F667" s="116"/>
    </row>
    <row r="668" ht="12.75" customHeight="1">
      <c r="D668" s="116"/>
      <c r="E668" s="116"/>
      <c r="F668" s="116"/>
    </row>
    <row r="669" ht="12.75" customHeight="1">
      <c r="D669" s="116"/>
      <c r="E669" s="116"/>
      <c r="F669" s="116"/>
    </row>
    <row r="670" ht="12.75" customHeight="1">
      <c r="D670" s="116"/>
      <c r="E670" s="116"/>
      <c r="F670" s="116"/>
    </row>
    <row r="671" ht="12.75" customHeight="1">
      <c r="D671" s="116"/>
      <c r="E671" s="116"/>
      <c r="F671" s="116"/>
    </row>
    <row r="672" ht="12.75" customHeight="1">
      <c r="D672" s="116"/>
      <c r="E672" s="116"/>
      <c r="F672" s="116"/>
    </row>
    <row r="673" ht="12.75" customHeight="1">
      <c r="D673" s="116"/>
      <c r="E673" s="116"/>
      <c r="F673" s="116"/>
    </row>
    <row r="674" ht="12.75" customHeight="1">
      <c r="D674" s="116"/>
      <c r="E674" s="116"/>
      <c r="F674" s="116"/>
    </row>
    <row r="675" ht="12.75" customHeight="1">
      <c r="D675" s="116"/>
      <c r="E675" s="116"/>
      <c r="F675" s="116"/>
    </row>
    <row r="676" ht="12.75" customHeight="1">
      <c r="D676" s="116"/>
      <c r="E676" s="116"/>
      <c r="F676" s="116"/>
    </row>
    <row r="677" ht="12.75" customHeight="1">
      <c r="D677" s="116"/>
      <c r="E677" s="116"/>
      <c r="F677" s="116"/>
    </row>
    <row r="678" ht="12.75" customHeight="1">
      <c r="D678" s="116"/>
      <c r="E678" s="116"/>
      <c r="F678" s="116"/>
    </row>
    <row r="679" ht="12.75" customHeight="1">
      <c r="D679" s="116"/>
      <c r="E679" s="116"/>
      <c r="F679" s="116"/>
    </row>
    <row r="680" ht="12.75" customHeight="1">
      <c r="D680" s="116"/>
      <c r="E680" s="116"/>
      <c r="F680" s="116"/>
    </row>
    <row r="681" ht="12.75" customHeight="1">
      <c r="D681" s="116"/>
      <c r="E681" s="116"/>
      <c r="F681" s="116"/>
    </row>
    <row r="682" ht="12.75" customHeight="1">
      <c r="D682" s="116"/>
      <c r="E682" s="116"/>
      <c r="F682" s="116"/>
    </row>
    <row r="683" ht="12.75" customHeight="1">
      <c r="D683" s="116"/>
      <c r="E683" s="116"/>
      <c r="F683" s="116"/>
    </row>
    <row r="684" ht="12.75" customHeight="1">
      <c r="D684" s="116"/>
      <c r="E684" s="116"/>
      <c r="F684" s="116"/>
    </row>
    <row r="685" ht="12.75" customHeight="1">
      <c r="D685" s="116"/>
      <c r="E685" s="116"/>
      <c r="F685" s="116"/>
    </row>
    <row r="686" ht="12.75" customHeight="1">
      <c r="D686" s="116"/>
      <c r="E686" s="116"/>
      <c r="F686" s="116"/>
    </row>
    <row r="687" ht="12.75" customHeight="1">
      <c r="D687" s="116"/>
      <c r="E687" s="116"/>
      <c r="F687" s="116"/>
    </row>
    <row r="688" ht="12.75" customHeight="1">
      <c r="D688" s="116"/>
      <c r="E688" s="116"/>
      <c r="F688" s="116"/>
    </row>
    <row r="689" ht="12.75" customHeight="1">
      <c r="D689" s="116"/>
      <c r="E689" s="116"/>
      <c r="F689" s="116"/>
    </row>
    <row r="690" ht="12.75" customHeight="1">
      <c r="D690" s="116"/>
      <c r="E690" s="116"/>
      <c r="F690" s="116"/>
    </row>
    <row r="691" ht="12.75" customHeight="1">
      <c r="D691" s="116"/>
      <c r="E691" s="116"/>
      <c r="F691" s="116"/>
    </row>
    <row r="692" ht="12.75" customHeight="1">
      <c r="D692" s="116"/>
      <c r="E692" s="116"/>
      <c r="F692" s="116"/>
    </row>
    <row r="693" ht="12.75" customHeight="1">
      <c r="D693" s="116"/>
      <c r="E693" s="116"/>
      <c r="F693" s="116"/>
    </row>
    <row r="694" ht="12.75" customHeight="1">
      <c r="D694" s="116"/>
      <c r="E694" s="116"/>
      <c r="F694" s="116"/>
    </row>
    <row r="695" ht="12.75" customHeight="1">
      <c r="D695" s="116"/>
      <c r="E695" s="116"/>
      <c r="F695" s="116"/>
    </row>
    <row r="696" ht="12.75" customHeight="1">
      <c r="D696" s="116"/>
      <c r="E696" s="116"/>
      <c r="F696" s="116"/>
    </row>
    <row r="697" ht="12.75" customHeight="1">
      <c r="D697" s="116"/>
      <c r="E697" s="116"/>
      <c r="F697" s="116"/>
    </row>
    <row r="698" ht="12.75" customHeight="1">
      <c r="D698" s="116"/>
      <c r="E698" s="116"/>
      <c r="F698" s="116"/>
    </row>
    <row r="699" ht="12.75" customHeight="1">
      <c r="D699" s="116"/>
      <c r="E699" s="116"/>
      <c r="F699" s="116"/>
    </row>
    <row r="700" ht="12.75" customHeight="1">
      <c r="D700" s="116"/>
      <c r="E700" s="116"/>
      <c r="F700" s="116"/>
    </row>
    <row r="701" ht="12.75" customHeight="1">
      <c r="D701" s="116"/>
      <c r="E701" s="116"/>
      <c r="F701" s="116"/>
    </row>
    <row r="702" ht="12.75" customHeight="1">
      <c r="D702" s="116"/>
      <c r="E702" s="116"/>
      <c r="F702" s="116"/>
    </row>
    <row r="703" ht="12.75" customHeight="1">
      <c r="D703" s="116"/>
      <c r="E703" s="116"/>
      <c r="F703" s="116"/>
    </row>
    <row r="704" ht="12.75" customHeight="1">
      <c r="D704" s="116"/>
      <c r="E704" s="116"/>
      <c r="F704" s="116"/>
    </row>
    <row r="705" ht="12.75" customHeight="1">
      <c r="D705" s="116"/>
      <c r="E705" s="116"/>
      <c r="F705" s="116"/>
    </row>
    <row r="706" ht="12.75" customHeight="1">
      <c r="D706" s="116"/>
      <c r="E706" s="116"/>
      <c r="F706" s="116"/>
    </row>
    <row r="707" ht="12.75" customHeight="1">
      <c r="D707" s="116"/>
      <c r="E707" s="116"/>
      <c r="F707" s="116"/>
    </row>
    <row r="708" ht="12.75" customHeight="1">
      <c r="D708" s="116"/>
      <c r="E708" s="116"/>
      <c r="F708" s="116"/>
    </row>
    <row r="709" ht="12.75" customHeight="1">
      <c r="D709" s="116"/>
      <c r="E709" s="116"/>
      <c r="F709" s="116"/>
    </row>
    <row r="710" ht="12.75" customHeight="1">
      <c r="D710" s="116"/>
      <c r="E710" s="116"/>
      <c r="F710" s="116"/>
    </row>
    <row r="711" ht="12.75" customHeight="1">
      <c r="D711" s="116"/>
      <c r="E711" s="116"/>
      <c r="F711" s="116"/>
    </row>
    <row r="712" ht="12.75" customHeight="1">
      <c r="D712" s="116"/>
      <c r="E712" s="116"/>
      <c r="F712" s="116"/>
    </row>
    <row r="713" ht="12.75" customHeight="1">
      <c r="D713" s="116"/>
      <c r="E713" s="116"/>
      <c r="F713" s="116"/>
    </row>
    <row r="714" ht="12.75" customHeight="1">
      <c r="D714" s="116"/>
      <c r="E714" s="116"/>
      <c r="F714" s="116"/>
    </row>
    <row r="715" ht="12.75" customHeight="1">
      <c r="D715" s="116"/>
      <c r="E715" s="116"/>
      <c r="F715" s="116"/>
    </row>
    <row r="716" ht="12.75" customHeight="1">
      <c r="D716" s="116"/>
      <c r="E716" s="116"/>
      <c r="F716" s="116"/>
    </row>
    <row r="717" ht="12.75" customHeight="1">
      <c r="D717" s="116"/>
      <c r="E717" s="116"/>
      <c r="F717" s="116"/>
    </row>
    <row r="718" ht="12.75" customHeight="1">
      <c r="D718" s="116"/>
      <c r="E718" s="116"/>
      <c r="F718" s="116"/>
    </row>
    <row r="719" ht="12.75" customHeight="1">
      <c r="D719" s="116"/>
      <c r="E719" s="116"/>
      <c r="F719" s="116"/>
    </row>
    <row r="720" ht="12.75" customHeight="1">
      <c r="D720" s="116"/>
      <c r="E720" s="116"/>
      <c r="F720" s="116"/>
    </row>
    <row r="721" ht="12.75" customHeight="1">
      <c r="D721" s="116"/>
      <c r="E721" s="116"/>
      <c r="F721" s="116"/>
    </row>
    <row r="722" ht="12.75" customHeight="1">
      <c r="D722" s="116"/>
      <c r="E722" s="116"/>
      <c r="F722" s="116"/>
    </row>
    <row r="723" ht="12.75" customHeight="1">
      <c r="D723" s="116"/>
      <c r="E723" s="116"/>
      <c r="F723" s="116"/>
    </row>
    <row r="724" ht="12.75" customHeight="1">
      <c r="D724" s="116"/>
      <c r="E724" s="116"/>
      <c r="F724" s="116"/>
    </row>
    <row r="725" ht="12.75" customHeight="1">
      <c r="D725" s="116"/>
      <c r="E725" s="116"/>
      <c r="F725" s="116"/>
    </row>
    <row r="726" ht="12.75" customHeight="1">
      <c r="D726" s="116"/>
      <c r="E726" s="116"/>
      <c r="F726" s="116"/>
    </row>
    <row r="727" ht="12.75" customHeight="1">
      <c r="D727" s="116"/>
      <c r="E727" s="116"/>
      <c r="F727" s="116"/>
    </row>
    <row r="728" ht="12.75" customHeight="1">
      <c r="D728" s="116"/>
      <c r="E728" s="116"/>
      <c r="F728" s="116"/>
    </row>
    <row r="729" ht="12.75" customHeight="1">
      <c r="D729" s="116"/>
      <c r="E729" s="116"/>
      <c r="F729" s="116"/>
    </row>
    <row r="730" ht="12.75" customHeight="1">
      <c r="D730" s="116"/>
      <c r="E730" s="116"/>
      <c r="F730" s="116"/>
    </row>
    <row r="731" ht="12.75" customHeight="1">
      <c r="D731" s="116"/>
      <c r="E731" s="116"/>
      <c r="F731" s="116"/>
    </row>
    <row r="732" ht="12.75" customHeight="1">
      <c r="D732" s="116"/>
      <c r="E732" s="116"/>
      <c r="F732" s="116"/>
    </row>
    <row r="733" ht="12.75" customHeight="1">
      <c r="D733" s="116"/>
      <c r="E733" s="116"/>
      <c r="F733" s="116"/>
    </row>
    <row r="734" ht="12.75" customHeight="1">
      <c r="D734" s="116"/>
      <c r="E734" s="116"/>
      <c r="F734" s="116"/>
    </row>
    <row r="735" ht="12.75" customHeight="1">
      <c r="D735" s="116"/>
      <c r="E735" s="116"/>
      <c r="F735" s="116"/>
    </row>
    <row r="736" ht="12.75" customHeight="1">
      <c r="D736" s="116"/>
      <c r="E736" s="116"/>
      <c r="F736" s="116"/>
    </row>
    <row r="737" ht="12.75" customHeight="1">
      <c r="D737" s="116"/>
      <c r="E737" s="116"/>
      <c r="F737" s="116"/>
    </row>
    <row r="738" ht="12.75" customHeight="1">
      <c r="D738" s="116"/>
      <c r="E738" s="116"/>
      <c r="F738" s="116"/>
    </row>
    <row r="739" ht="12.75" customHeight="1">
      <c r="D739" s="116"/>
      <c r="E739" s="116"/>
      <c r="F739" s="116"/>
    </row>
    <row r="740" ht="12.75" customHeight="1">
      <c r="D740" s="116"/>
      <c r="E740" s="116"/>
      <c r="F740" s="116"/>
    </row>
    <row r="741" ht="12.75" customHeight="1">
      <c r="D741" s="116"/>
      <c r="E741" s="116"/>
      <c r="F741" s="116"/>
    </row>
    <row r="742" ht="12.75" customHeight="1">
      <c r="D742" s="116"/>
      <c r="E742" s="116"/>
      <c r="F742" s="116"/>
    </row>
    <row r="743" ht="12.75" customHeight="1">
      <c r="D743" s="116"/>
      <c r="E743" s="116"/>
      <c r="F743" s="116"/>
    </row>
    <row r="744" ht="12.75" customHeight="1">
      <c r="D744" s="116"/>
      <c r="E744" s="116"/>
      <c r="F744" s="116"/>
    </row>
    <row r="745" ht="12.75" customHeight="1">
      <c r="D745" s="116"/>
      <c r="E745" s="116"/>
      <c r="F745" s="116"/>
    </row>
    <row r="746" ht="12.75" customHeight="1">
      <c r="D746" s="116"/>
      <c r="E746" s="116"/>
      <c r="F746" s="116"/>
    </row>
    <row r="747" ht="12.75" customHeight="1">
      <c r="D747" s="116"/>
      <c r="E747" s="116"/>
      <c r="F747" s="116"/>
    </row>
    <row r="748" ht="12.75" customHeight="1">
      <c r="D748" s="116"/>
      <c r="E748" s="116"/>
      <c r="F748" s="116"/>
    </row>
    <row r="749" ht="12.75" customHeight="1">
      <c r="D749" s="116"/>
      <c r="E749" s="116"/>
      <c r="F749" s="116"/>
    </row>
    <row r="750" ht="12.75" customHeight="1">
      <c r="D750" s="116"/>
      <c r="E750" s="116"/>
      <c r="F750" s="116"/>
    </row>
    <row r="751" ht="12.75" customHeight="1">
      <c r="D751" s="116"/>
      <c r="E751" s="116"/>
      <c r="F751" s="116"/>
    </row>
    <row r="752" ht="12.75" customHeight="1">
      <c r="D752" s="116"/>
      <c r="E752" s="116"/>
      <c r="F752" s="116"/>
    </row>
    <row r="753" ht="12.75" customHeight="1">
      <c r="D753" s="116"/>
      <c r="E753" s="116"/>
      <c r="F753" s="116"/>
    </row>
    <row r="754" ht="12.75" customHeight="1">
      <c r="D754" s="116"/>
      <c r="E754" s="116"/>
      <c r="F754" s="116"/>
    </row>
    <row r="755" ht="12.75" customHeight="1">
      <c r="D755" s="116"/>
      <c r="E755" s="116"/>
      <c r="F755" s="116"/>
    </row>
    <row r="756" ht="12.75" customHeight="1">
      <c r="D756" s="116"/>
      <c r="E756" s="116"/>
      <c r="F756" s="116"/>
    </row>
    <row r="757" ht="12.75" customHeight="1">
      <c r="D757" s="116"/>
      <c r="E757" s="116"/>
      <c r="F757" s="116"/>
    </row>
    <row r="758" ht="12.75" customHeight="1">
      <c r="D758" s="116"/>
      <c r="E758" s="116"/>
      <c r="F758" s="116"/>
    </row>
    <row r="759" ht="12.75" customHeight="1">
      <c r="D759" s="116"/>
      <c r="E759" s="116"/>
      <c r="F759" s="116"/>
    </row>
    <row r="760" ht="12.75" customHeight="1">
      <c r="D760" s="116"/>
      <c r="E760" s="116"/>
      <c r="F760" s="116"/>
    </row>
    <row r="761" ht="12.75" customHeight="1">
      <c r="D761" s="116"/>
      <c r="E761" s="116"/>
      <c r="F761" s="116"/>
    </row>
    <row r="762" ht="12.75" customHeight="1">
      <c r="D762" s="116"/>
      <c r="E762" s="116"/>
      <c r="F762" s="116"/>
    </row>
    <row r="763" ht="12.75" customHeight="1">
      <c r="D763" s="116"/>
      <c r="E763" s="116"/>
      <c r="F763" s="116"/>
    </row>
    <row r="764" ht="12.75" customHeight="1">
      <c r="D764" s="116"/>
      <c r="E764" s="116"/>
      <c r="F764" s="116"/>
    </row>
    <row r="765" ht="12.75" customHeight="1">
      <c r="D765" s="116"/>
      <c r="E765" s="116"/>
      <c r="F765" s="116"/>
    </row>
    <row r="766" ht="12.75" customHeight="1">
      <c r="D766" s="116"/>
      <c r="E766" s="116"/>
      <c r="F766" s="116"/>
    </row>
    <row r="767" ht="12.75" customHeight="1">
      <c r="D767" s="116"/>
      <c r="E767" s="116"/>
      <c r="F767" s="116"/>
    </row>
    <row r="768" ht="12.75" customHeight="1">
      <c r="D768" s="116"/>
      <c r="E768" s="116"/>
      <c r="F768" s="116"/>
    </row>
    <row r="769" ht="12.75" customHeight="1">
      <c r="D769" s="116"/>
      <c r="E769" s="116"/>
      <c r="F769" s="116"/>
    </row>
    <row r="770" ht="12.75" customHeight="1">
      <c r="D770" s="116"/>
      <c r="E770" s="116"/>
      <c r="F770" s="116"/>
    </row>
    <row r="771" ht="12.75" customHeight="1">
      <c r="D771" s="116"/>
      <c r="E771" s="116"/>
      <c r="F771" s="116"/>
    </row>
    <row r="772" ht="12.75" customHeight="1">
      <c r="D772" s="116"/>
      <c r="E772" s="116"/>
      <c r="F772" s="116"/>
    </row>
    <row r="773" ht="12.75" customHeight="1">
      <c r="D773" s="116"/>
      <c r="E773" s="116"/>
      <c r="F773" s="116"/>
    </row>
    <row r="774" ht="12.75" customHeight="1">
      <c r="D774" s="116"/>
      <c r="E774" s="116"/>
      <c r="F774" s="116"/>
    </row>
    <row r="775" ht="12.75" customHeight="1">
      <c r="D775" s="116"/>
      <c r="E775" s="116"/>
      <c r="F775" s="116"/>
    </row>
    <row r="776" ht="12.75" customHeight="1">
      <c r="D776" s="116"/>
      <c r="E776" s="116"/>
      <c r="F776" s="116"/>
    </row>
    <row r="777" ht="12.75" customHeight="1">
      <c r="D777" s="116"/>
      <c r="E777" s="116"/>
      <c r="F777" s="116"/>
    </row>
    <row r="778" ht="12.75" customHeight="1">
      <c r="D778" s="116"/>
      <c r="E778" s="116"/>
      <c r="F778" s="116"/>
    </row>
    <row r="779" ht="12.75" customHeight="1">
      <c r="D779" s="116"/>
      <c r="E779" s="116"/>
      <c r="F779" s="116"/>
    </row>
    <row r="780" ht="12.75" customHeight="1">
      <c r="D780" s="116"/>
      <c r="E780" s="116"/>
      <c r="F780" s="116"/>
    </row>
    <row r="781" ht="12.75" customHeight="1">
      <c r="D781" s="116"/>
      <c r="E781" s="116"/>
      <c r="F781" s="116"/>
    </row>
    <row r="782" ht="12.75" customHeight="1">
      <c r="D782" s="116"/>
      <c r="E782" s="116"/>
      <c r="F782" s="116"/>
    </row>
    <row r="783" ht="12.75" customHeight="1">
      <c r="D783" s="116"/>
      <c r="E783" s="116"/>
      <c r="F783" s="116"/>
    </row>
    <row r="784" ht="12.75" customHeight="1">
      <c r="D784" s="116"/>
      <c r="E784" s="116"/>
      <c r="F784" s="116"/>
    </row>
    <row r="785" ht="12.75" customHeight="1">
      <c r="D785" s="116"/>
      <c r="E785" s="116"/>
      <c r="F785" s="116"/>
    </row>
    <row r="786" ht="12.75" customHeight="1">
      <c r="D786" s="116"/>
      <c r="E786" s="116"/>
      <c r="F786" s="116"/>
    </row>
    <row r="787" ht="12.75" customHeight="1">
      <c r="D787" s="116"/>
      <c r="E787" s="116"/>
      <c r="F787" s="116"/>
    </row>
    <row r="788" ht="12.75" customHeight="1">
      <c r="D788" s="116"/>
      <c r="E788" s="116"/>
      <c r="F788" s="116"/>
    </row>
    <row r="789" ht="12.75" customHeight="1">
      <c r="D789" s="116"/>
      <c r="E789" s="116"/>
      <c r="F789" s="116"/>
    </row>
    <row r="790" ht="12.75" customHeight="1">
      <c r="D790" s="116"/>
      <c r="E790" s="116"/>
      <c r="F790" s="116"/>
    </row>
    <row r="791" ht="12.75" customHeight="1">
      <c r="D791" s="116"/>
      <c r="E791" s="116"/>
      <c r="F791" s="116"/>
    </row>
    <row r="792" ht="12.75" customHeight="1">
      <c r="D792" s="116"/>
      <c r="E792" s="116"/>
      <c r="F792" s="116"/>
    </row>
    <row r="793" ht="12.75" customHeight="1">
      <c r="D793" s="116"/>
      <c r="E793" s="116"/>
      <c r="F793" s="116"/>
    </row>
    <row r="794" ht="12.75" customHeight="1">
      <c r="D794" s="116"/>
      <c r="E794" s="116"/>
      <c r="F794" s="116"/>
    </row>
    <row r="795" ht="12.75" customHeight="1">
      <c r="D795" s="116"/>
      <c r="E795" s="116"/>
      <c r="F795" s="116"/>
    </row>
    <row r="796" ht="12.75" customHeight="1">
      <c r="D796" s="116"/>
      <c r="E796" s="116"/>
      <c r="F796" s="116"/>
    </row>
    <row r="797" ht="12.75" customHeight="1">
      <c r="D797" s="116"/>
      <c r="E797" s="116"/>
      <c r="F797" s="116"/>
    </row>
    <row r="798" ht="12.75" customHeight="1">
      <c r="D798" s="116"/>
      <c r="E798" s="116"/>
      <c r="F798" s="116"/>
    </row>
    <row r="799" ht="12.75" customHeight="1">
      <c r="D799" s="116"/>
      <c r="E799" s="116"/>
      <c r="F799" s="116"/>
    </row>
    <row r="800" ht="12.75" customHeight="1">
      <c r="D800" s="116"/>
      <c r="E800" s="116"/>
      <c r="F800" s="116"/>
    </row>
    <row r="801" ht="12.75" customHeight="1">
      <c r="D801" s="116"/>
      <c r="E801" s="116"/>
      <c r="F801" s="116"/>
    </row>
    <row r="802" ht="12.75" customHeight="1">
      <c r="D802" s="116"/>
      <c r="E802" s="116"/>
      <c r="F802" s="116"/>
    </row>
    <row r="803" ht="12.75" customHeight="1">
      <c r="D803" s="116"/>
      <c r="E803" s="116"/>
      <c r="F803" s="116"/>
    </row>
    <row r="804" ht="12.75" customHeight="1">
      <c r="D804" s="116"/>
      <c r="E804" s="116"/>
      <c r="F804" s="116"/>
    </row>
    <row r="805" ht="12.75" customHeight="1">
      <c r="D805" s="116"/>
      <c r="E805" s="116"/>
      <c r="F805" s="116"/>
    </row>
    <row r="806" ht="12.75" customHeight="1">
      <c r="D806" s="116"/>
      <c r="E806" s="116"/>
      <c r="F806" s="116"/>
    </row>
    <row r="807" ht="12.75" customHeight="1">
      <c r="D807" s="116"/>
      <c r="E807" s="116"/>
      <c r="F807" s="116"/>
    </row>
    <row r="808" ht="12.75" customHeight="1">
      <c r="D808" s="116"/>
      <c r="E808" s="116"/>
      <c r="F808" s="116"/>
    </row>
    <row r="809" ht="12.75" customHeight="1">
      <c r="D809" s="116"/>
      <c r="E809" s="116"/>
      <c r="F809" s="116"/>
    </row>
    <row r="810" ht="12.75" customHeight="1">
      <c r="D810" s="116"/>
      <c r="E810" s="116"/>
      <c r="F810" s="116"/>
    </row>
    <row r="811" ht="12.75" customHeight="1">
      <c r="D811" s="116"/>
      <c r="E811" s="116"/>
      <c r="F811" s="116"/>
    </row>
    <row r="812" ht="12.75" customHeight="1">
      <c r="D812" s="116"/>
      <c r="E812" s="116"/>
      <c r="F812" s="116"/>
    </row>
    <row r="813" ht="12.75" customHeight="1">
      <c r="D813" s="116"/>
      <c r="E813" s="116"/>
      <c r="F813" s="116"/>
    </row>
    <row r="814" ht="12.75" customHeight="1">
      <c r="D814" s="116"/>
      <c r="E814" s="116"/>
      <c r="F814" s="116"/>
    </row>
    <row r="815" ht="12.75" customHeight="1">
      <c r="D815" s="116"/>
      <c r="E815" s="116"/>
      <c r="F815" s="116"/>
    </row>
    <row r="816" ht="12.75" customHeight="1">
      <c r="D816" s="116"/>
      <c r="E816" s="116"/>
      <c r="F816" s="116"/>
    </row>
    <row r="817" ht="12.75" customHeight="1">
      <c r="D817" s="116"/>
      <c r="E817" s="116"/>
      <c r="F817" s="116"/>
    </row>
    <row r="818" ht="12.75" customHeight="1">
      <c r="D818" s="116"/>
      <c r="E818" s="116"/>
      <c r="F818" s="116"/>
    </row>
    <row r="819" ht="12.75" customHeight="1">
      <c r="D819" s="116"/>
      <c r="E819" s="116"/>
      <c r="F819" s="116"/>
    </row>
    <row r="820" ht="12.75" customHeight="1">
      <c r="D820" s="116"/>
      <c r="E820" s="116"/>
      <c r="F820" s="116"/>
    </row>
    <row r="821" ht="12.75" customHeight="1">
      <c r="D821" s="116"/>
      <c r="E821" s="116"/>
      <c r="F821" s="116"/>
    </row>
    <row r="822" ht="12.75" customHeight="1">
      <c r="D822" s="116"/>
      <c r="E822" s="116"/>
      <c r="F822" s="116"/>
    </row>
    <row r="823" ht="12.75" customHeight="1">
      <c r="D823" s="116"/>
      <c r="E823" s="116"/>
      <c r="F823" s="116"/>
    </row>
    <row r="824" ht="12.75" customHeight="1">
      <c r="D824" s="116"/>
      <c r="E824" s="116"/>
      <c r="F824" s="116"/>
    </row>
    <row r="825" ht="12.75" customHeight="1">
      <c r="D825" s="116"/>
      <c r="E825" s="116"/>
      <c r="F825" s="116"/>
    </row>
    <row r="826" ht="12.75" customHeight="1">
      <c r="D826" s="116"/>
      <c r="E826" s="116"/>
      <c r="F826" s="116"/>
    </row>
    <row r="827" ht="12.75" customHeight="1">
      <c r="D827" s="116"/>
      <c r="E827" s="116"/>
      <c r="F827" s="116"/>
    </row>
    <row r="828" ht="12.75" customHeight="1">
      <c r="D828" s="116"/>
      <c r="E828" s="116"/>
      <c r="F828" s="116"/>
    </row>
    <row r="829" ht="12.75" customHeight="1">
      <c r="D829" s="116"/>
      <c r="E829" s="116"/>
      <c r="F829" s="116"/>
    </row>
    <row r="830" ht="12.75" customHeight="1">
      <c r="D830" s="116"/>
      <c r="E830" s="116"/>
      <c r="F830" s="116"/>
    </row>
    <row r="831" ht="12.75" customHeight="1">
      <c r="D831" s="116"/>
      <c r="E831" s="116"/>
      <c r="F831" s="116"/>
    </row>
    <row r="832" ht="12.75" customHeight="1">
      <c r="D832" s="116"/>
      <c r="E832" s="116"/>
      <c r="F832" s="116"/>
    </row>
    <row r="833" ht="12.75" customHeight="1">
      <c r="D833" s="116"/>
      <c r="E833" s="116"/>
      <c r="F833" s="116"/>
    </row>
    <row r="834" ht="12.75" customHeight="1">
      <c r="D834" s="116"/>
      <c r="E834" s="116"/>
      <c r="F834" s="116"/>
    </row>
    <row r="835" ht="12.75" customHeight="1">
      <c r="D835" s="116"/>
      <c r="E835" s="116"/>
      <c r="F835" s="116"/>
    </row>
    <row r="836" ht="12.75" customHeight="1">
      <c r="D836" s="116"/>
      <c r="E836" s="116"/>
      <c r="F836" s="116"/>
    </row>
    <row r="837" ht="12.75" customHeight="1">
      <c r="D837" s="116"/>
      <c r="E837" s="116"/>
      <c r="F837" s="116"/>
    </row>
    <row r="838" ht="12.75" customHeight="1">
      <c r="D838" s="116"/>
      <c r="E838" s="116"/>
      <c r="F838" s="116"/>
    </row>
    <row r="839" ht="12.75" customHeight="1">
      <c r="D839" s="116"/>
      <c r="E839" s="116"/>
      <c r="F839" s="116"/>
    </row>
    <row r="840" ht="12.75" customHeight="1">
      <c r="D840" s="116"/>
      <c r="E840" s="116"/>
      <c r="F840" s="116"/>
    </row>
    <row r="841" ht="12.75" customHeight="1">
      <c r="D841" s="116"/>
      <c r="E841" s="116"/>
      <c r="F841" s="116"/>
    </row>
    <row r="842" ht="12.75" customHeight="1">
      <c r="D842" s="116"/>
      <c r="E842" s="116"/>
      <c r="F842" s="116"/>
    </row>
    <row r="843" ht="12.75" customHeight="1">
      <c r="D843" s="116"/>
      <c r="E843" s="116"/>
      <c r="F843" s="116"/>
    </row>
    <row r="844" ht="12.75" customHeight="1">
      <c r="D844" s="116"/>
      <c r="E844" s="116"/>
      <c r="F844" s="116"/>
    </row>
    <row r="845" ht="12.75" customHeight="1">
      <c r="D845" s="116"/>
      <c r="E845" s="116"/>
      <c r="F845" s="116"/>
    </row>
    <row r="846" ht="12.75" customHeight="1">
      <c r="D846" s="116"/>
      <c r="E846" s="116"/>
      <c r="F846" s="116"/>
    </row>
    <row r="847" ht="12.75" customHeight="1">
      <c r="D847" s="116"/>
      <c r="E847" s="116"/>
      <c r="F847" s="116"/>
    </row>
    <row r="848" ht="12.75" customHeight="1">
      <c r="D848" s="116"/>
      <c r="E848" s="116"/>
      <c r="F848" s="116"/>
    </row>
    <row r="849" ht="12.75" customHeight="1">
      <c r="D849" s="116"/>
      <c r="E849" s="116"/>
      <c r="F849" s="116"/>
    </row>
    <row r="850" ht="12.75" customHeight="1">
      <c r="D850" s="116"/>
      <c r="E850" s="116"/>
      <c r="F850" s="116"/>
    </row>
    <row r="851" ht="12.75" customHeight="1">
      <c r="D851" s="116"/>
      <c r="E851" s="116"/>
      <c r="F851" s="116"/>
    </row>
    <row r="852" ht="12.75" customHeight="1">
      <c r="D852" s="116"/>
      <c r="E852" s="116"/>
      <c r="F852" s="116"/>
    </row>
    <row r="853" ht="12.75" customHeight="1">
      <c r="D853" s="116"/>
      <c r="E853" s="116"/>
      <c r="F853" s="116"/>
    </row>
    <row r="854" ht="12.75" customHeight="1">
      <c r="D854" s="116"/>
      <c r="E854" s="116"/>
      <c r="F854" s="116"/>
    </row>
    <row r="855" ht="12.75" customHeight="1">
      <c r="D855" s="116"/>
      <c r="E855" s="116"/>
      <c r="F855" s="116"/>
    </row>
    <row r="856" ht="12.75" customHeight="1">
      <c r="D856" s="116"/>
      <c r="E856" s="116"/>
      <c r="F856" s="116"/>
    </row>
    <row r="857" ht="12.75" customHeight="1">
      <c r="D857" s="116"/>
      <c r="E857" s="116"/>
      <c r="F857" s="116"/>
    </row>
    <row r="858" ht="12.75" customHeight="1">
      <c r="D858" s="116"/>
      <c r="E858" s="116"/>
      <c r="F858" s="116"/>
    </row>
    <row r="859" ht="12.75" customHeight="1">
      <c r="D859" s="116"/>
      <c r="E859" s="116"/>
      <c r="F859" s="116"/>
    </row>
    <row r="860" ht="12.75" customHeight="1">
      <c r="D860" s="116"/>
      <c r="E860" s="116"/>
      <c r="F860" s="116"/>
    </row>
    <row r="861" ht="12.75" customHeight="1">
      <c r="D861" s="116"/>
      <c r="E861" s="116"/>
      <c r="F861" s="116"/>
    </row>
    <row r="862" ht="12.75" customHeight="1">
      <c r="D862" s="116"/>
      <c r="E862" s="116"/>
      <c r="F862" s="116"/>
    </row>
    <row r="863" ht="12.75" customHeight="1">
      <c r="D863" s="116"/>
      <c r="E863" s="116"/>
      <c r="F863" s="116"/>
    </row>
    <row r="864" ht="12.75" customHeight="1">
      <c r="D864" s="116"/>
      <c r="E864" s="116"/>
      <c r="F864" s="116"/>
    </row>
    <row r="865" ht="12.75" customHeight="1">
      <c r="D865" s="116"/>
      <c r="E865" s="116"/>
      <c r="F865" s="116"/>
    </row>
    <row r="866" ht="12.75" customHeight="1">
      <c r="D866" s="116"/>
      <c r="E866" s="116"/>
      <c r="F866" s="116"/>
    </row>
    <row r="867" ht="12.75" customHeight="1">
      <c r="D867" s="116"/>
      <c r="E867" s="116"/>
      <c r="F867" s="116"/>
    </row>
    <row r="868" ht="12.75" customHeight="1">
      <c r="D868" s="116"/>
      <c r="E868" s="116"/>
      <c r="F868" s="116"/>
    </row>
    <row r="869" ht="12.75" customHeight="1">
      <c r="D869" s="116"/>
      <c r="E869" s="116"/>
      <c r="F869" s="116"/>
    </row>
    <row r="870" ht="12.75" customHeight="1">
      <c r="D870" s="116"/>
      <c r="E870" s="116"/>
      <c r="F870" s="116"/>
    </row>
    <row r="871" ht="12.75" customHeight="1">
      <c r="D871" s="116"/>
      <c r="E871" s="116"/>
      <c r="F871" s="116"/>
    </row>
    <row r="872" ht="12.75" customHeight="1">
      <c r="D872" s="116"/>
      <c r="E872" s="116"/>
      <c r="F872" s="116"/>
    </row>
    <row r="873" ht="12.75" customHeight="1">
      <c r="D873" s="116"/>
      <c r="E873" s="116"/>
      <c r="F873" s="116"/>
    </row>
    <row r="874" ht="12.75" customHeight="1">
      <c r="D874" s="116"/>
      <c r="E874" s="116"/>
      <c r="F874" s="116"/>
    </row>
    <row r="875" ht="12.75" customHeight="1">
      <c r="D875" s="116"/>
      <c r="E875" s="116"/>
      <c r="F875" s="116"/>
    </row>
    <row r="876" ht="12.75" customHeight="1">
      <c r="D876" s="116"/>
      <c r="E876" s="116"/>
      <c r="F876" s="116"/>
    </row>
    <row r="877" ht="12.75" customHeight="1">
      <c r="D877" s="116"/>
      <c r="E877" s="116"/>
      <c r="F877" s="116"/>
    </row>
    <row r="878" ht="12.75" customHeight="1">
      <c r="D878" s="116"/>
      <c r="E878" s="116"/>
      <c r="F878" s="116"/>
    </row>
    <row r="879" ht="12.75" customHeight="1">
      <c r="D879" s="116"/>
      <c r="E879" s="116"/>
      <c r="F879" s="116"/>
    </row>
    <row r="880" ht="12.75" customHeight="1">
      <c r="D880" s="116"/>
      <c r="E880" s="116"/>
      <c r="F880" s="116"/>
    </row>
    <row r="881" ht="12.75" customHeight="1">
      <c r="D881" s="116"/>
      <c r="E881" s="116"/>
      <c r="F881" s="116"/>
    </row>
    <row r="882" ht="12.75" customHeight="1">
      <c r="D882" s="116"/>
      <c r="E882" s="116"/>
      <c r="F882" s="116"/>
    </row>
    <row r="883" ht="12.75" customHeight="1">
      <c r="D883" s="116"/>
      <c r="E883" s="116"/>
      <c r="F883" s="116"/>
    </row>
    <row r="884" ht="12.75" customHeight="1">
      <c r="D884" s="116"/>
      <c r="E884" s="116"/>
      <c r="F884" s="116"/>
    </row>
    <row r="885" ht="12.75" customHeight="1">
      <c r="D885" s="116"/>
      <c r="E885" s="116"/>
      <c r="F885" s="116"/>
    </row>
    <row r="886" ht="12.75" customHeight="1">
      <c r="D886" s="116"/>
      <c r="E886" s="116"/>
      <c r="F886" s="116"/>
    </row>
    <row r="887" ht="12.75" customHeight="1">
      <c r="D887" s="116"/>
      <c r="E887" s="116"/>
      <c r="F887" s="116"/>
    </row>
    <row r="888" ht="12.75" customHeight="1">
      <c r="D888" s="116"/>
      <c r="E888" s="116"/>
      <c r="F888" s="116"/>
    </row>
    <row r="889" ht="12.75" customHeight="1">
      <c r="D889" s="116"/>
      <c r="E889" s="116"/>
      <c r="F889" s="116"/>
    </row>
    <row r="890" ht="12.75" customHeight="1">
      <c r="D890" s="116"/>
      <c r="E890" s="116"/>
      <c r="F890" s="116"/>
    </row>
    <row r="891" ht="12.75" customHeight="1">
      <c r="D891" s="116"/>
      <c r="E891" s="116"/>
      <c r="F891" s="116"/>
    </row>
    <row r="892" ht="12.75" customHeight="1">
      <c r="D892" s="116"/>
      <c r="E892" s="116"/>
      <c r="F892" s="116"/>
    </row>
    <row r="893" ht="12.75" customHeight="1">
      <c r="D893" s="116"/>
      <c r="E893" s="116"/>
      <c r="F893" s="116"/>
    </row>
    <row r="894" ht="12.75" customHeight="1">
      <c r="D894" s="116"/>
      <c r="E894" s="116"/>
      <c r="F894" s="116"/>
    </row>
    <row r="895" ht="12.75" customHeight="1">
      <c r="D895" s="116"/>
      <c r="E895" s="116"/>
      <c r="F895" s="116"/>
    </row>
    <row r="896" ht="12.75" customHeight="1">
      <c r="D896" s="116"/>
      <c r="E896" s="116"/>
      <c r="F896" s="116"/>
    </row>
    <row r="897" ht="12.75" customHeight="1">
      <c r="D897" s="116"/>
      <c r="E897" s="116"/>
      <c r="F897" s="116"/>
    </row>
    <row r="898" ht="12.75" customHeight="1">
      <c r="D898" s="116"/>
      <c r="E898" s="116"/>
      <c r="F898" s="116"/>
    </row>
    <row r="899" ht="12.75" customHeight="1">
      <c r="D899" s="116"/>
      <c r="E899" s="116"/>
      <c r="F899" s="116"/>
    </row>
    <row r="900" ht="12.75" customHeight="1">
      <c r="D900" s="116"/>
      <c r="E900" s="116"/>
      <c r="F900" s="116"/>
    </row>
    <row r="901" ht="12.75" customHeight="1">
      <c r="D901" s="116"/>
      <c r="E901" s="116"/>
      <c r="F901" s="116"/>
    </row>
    <row r="902" ht="12.75" customHeight="1">
      <c r="D902" s="116"/>
      <c r="E902" s="116"/>
      <c r="F902" s="116"/>
    </row>
    <row r="903" ht="12.75" customHeight="1">
      <c r="D903" s="116"/>
      <c r="E903" s="116"/>
      <c r="F903" s="116"/>
    </row>
    <row r="904" ht="12.75" customHeight="1">
      <c r="D904" s="116"/>
      <c r="E904" s="116"/>
      <c r="F904" s="116"/>
    </row>
    <row r="905" ht="12.75" customHeight="1">
      <c r="D905" s="116"/>
      <c r="E905" s="116"/>
      <c r="F905" s="116"/>
    </row>
    <row r="906" ht="12.75" customHeight="1">
      <c r="D906" s="116"/>
      <c r="E906" s="116"/>
      <c r="F906" s="116"/>
    </row>
    <row r="907" ht="12.75" customHeight="1">
      <c r="D907" s="116"/>
      <c r="E907" s="116"/>
      <c r="F907" s="116"/>
    </row>
    <row r="908" ht="12.75" customHeight="1">
      <c r="D908" s="116"/>
      <c r="E908" s="116"/>
      <c r="F908" s="116"/>
    </row>
    <row r="909" ht="12.75" customHeight="1">
      <c r="D909" s="116"/>
      <c r="E909" s="116"/>
      <c r="F909" s="116"/>
    </row>
    <row r="910" ht="12.75" customHeight="1">
      <c r="D910" s="116"/>
      <c r="E910" s="116"/>
      <c r="F910" s="116"/>
    </row>
    <row r="911" ht="12.75" customHeight="1">
      <c r="D911" s="116"/>
      <c r="E911" s="116"/>
      <c r="F911" s="116"/>
    </row>
    <row r="912" ht="12.75" customHeight="1">
      <c r="D912" s="116"/>
      <c r="E912" s="116"/>
      <c r="F912" s="116"/>
    </row>
    <row r="913" ht="12.75" customHeight="1">
      <c r="D913" s="116"/>
      <c r="E913" s="116"/>
      <c r="F913" s="116"/>
    </row>
    <row r="914" ht="12.75" customHeight="1">
      <c r="D914" s="116"/>
      <c r="E914" s="116"/>
      <c r="F914" s="116"/>
    </row>
    <row r="915" ht="12.75" customHeight="1">
      <c r="D915" s="116"/>
      <c r="E915" s="116"/>
      <c r="F915" s="116"/>
    </row>
    <row r="916" ht="12.75" customHeight="1">
      <c r="D916" s="116"/>
      <c r="E916" s="116"/>
      <c r="F916" s="116"/>
    </row>
    <row r="917" ht="12.75" customHeight="1">
      <c r="D917" s="116"/>
      <c r="E917" s="116"/>
      <c r="F917" s="116"/>
    </row>
    <row r="918" ht="12.75" customHeight="1">
      <c r="D918" s="116"/>
      <c r="E918" s="116"/>
      <c r="F918" s="116"/>
    </row>
    <row r="919" ht="12.75" customHeight="1">
      <c r="D919" s="116"/>
      <c r="E919" s="116"/>
      <c r="F919" s="116"/>
    </row>
    <row r="920" ht="12.75" customHeight="1">
      <c r="D920" s="116"/>
      <c r="E920" s="116"/>
      <c r="F920" s="116"/>
    </row>
    <row r="921" ht="12.75" customHeight="1">
      <c r="D921" s="116"/>
      <c r="E921" s="116"/>
      <c r="F921" s="116"/>
    </row>
    <row r="922" ht="12.75" customHeight="1">
      <c r="D922" s="116"/>
      <c r="E922" s="116"/>
      <c r="F922" s="116"/>
    </row>
    <row r="923" ht="12.75" customHeight="1">
      <c r="D923" s="116"/>
      <c r="E923" s="116"/>
      <c r="F923" s="116"/>
    </row>
    <row r="924" ht="12.75" customHeight="1">
      <c r="D924" s="116"/>
      <c r="E924" s="116"/>
      <c r="F924" s="116"/>
    </row>
    <row r="925" ht="12.75" customHeight="1">
      <c r="D925" s="116"/>
      <c r="E925" s="116"/>
      <c r="F925" s="116"/>
    </row>
    <row r="926" ht="12.75" customHeight="1">
      <c r="D926" s="116"/>
      <c r="E926" s="116"/>
      <c r="F926" s="116"/>
    </row>
    <row r="927" ht="12.75" customHeight="1">
      <c r="D927" s="116"/>
      <c r="E927" s="116"/>
      <c r="F927" s="116"/>
    </row>
    <row r="928" ht="12.75" customHeight="1">
      <c r="D928" s="116"/>
      <c r="E928" s="116"/>
      <c r="F928" s="116"/>
    </row>
    <row r="929" ht="12.75" customHeight="1">
      <c r="D929" s="116"/>
      <c r="E929" s="116"/>
      <c r="F929" s="116"/>
    </row>
    <row r="930" ht="12.75" customHeight="1">
      <c r="D930" s="116"/>
      <c r="E930" s="116"/>
      <c r="F930" s="116"/>
    </row>
    <row r="931" ht="12.75" customHeight="1">
      <c r="D931" s="116"/>
      <c r="E931" s="116"/>
      <c r="F931" s="116"/>
    </row>
    <row r="932" ht="12.75" customHeight="1">
      <c r="D932" s="116"/>
      <c r="E932" s="116"/>
      <c r="F932" s="116"/>
    </row>
    <row r="933" ht="12.75" customHeight="1">
      <c r="D933" s="116"/>
      <c r="E933" s="116"/>
      <c r="F933" s="116"/>
    </row>
    <row r="934" ht="12.75" customHeight="1">
      <c r="D934" s="116"/>
      <c r="E934" s="116"/>
      <c r="F934" s="116"/>
    </row>
    <row r="935" ht="12.75" customHeight="1">
      <c r="D935" s="116"/>
      <c r="E935" s="116"/>
      <c r="F935" s="116"/>
    </row>
    <row r="936" ht="12.75" customHeight="1">
      <c r="D936" s="116"/>
      <c r="E936" s="116"/>
      <c r="F936" s="116"/>
    </row>
    <row r="937" ht="12.75" customHeight="1">
      <c r="D937" s="116"/>
      <c r="E937" s="116"/>
      <c r="F937" s="116"/>
    </row>
    <row r="938" ht="12.75" customHeight="1">
      <c r="D938" s="116"/>
      <c r="E938" s="116"/>
      <c r="F938" s="116"/>
    </row>
    <row r="939" ht="12.75" customHeight="1">
      <c r="D939" s="116"/>
      <c r="E939" s="116"/>
      <c r="F939" s="116"/>
    </row>
    <row r="940" ht="12.75" customHeight="1">
      <c r="D940" s="116"/>
      <c r="E940" s="116"/>
      <c r="F940" s="116"/>
    </row>
    <row r="941" ht="12.75" customHeight="1">
      <c r="D941" s="116"/>
      <c r="E941" s="116"/>
      <c r="F941" s="116"/>
    </row>
    <row r="942" ht="12.75" customHeight="1">
      <c r="D942" s="116"/>
      <c r="E942" s="116"/>
      <c r="F942" s="116"/>
    </row>
    <row r="943" ht="12.75" customHeight="1">
      <c r="D943" s="116"/>
      <c r="E943" s="116"/>
      <c r="F943" s="116"/>
    </row>
    <row r="944" ht="12.75" customHeight="1">
      <c r="D944" s="116"/>
      <c r="E944" s="116"/>
      <c r="F944" s="116"/>
    </row>
    <row r="945" ht="12.75" customHeight="1">
      <c r="D945" s="116"/>
      <c r="E945" s="116"/>
      <c r="F945" s="116"/>
    </row>
    <row r="946" ht="12.75" customHeight="1">
      <c r="D946" s="116"/>
      <c r="E946" s="116"/>
      <c r="F946" s="116"/>
    </row>
    <row r="947" ht="12.75" customHeight="1">
      <c r="D947" s="116"/>
      <c r="E947" s="116"/>
      <c r="F947" s="116"/>
    </row>
    <row r="948" ht="12.75" customHeight="1">
      <c r="D948" s="116"/>
      <c r="E948" s="116"/>
      <c r="F948" s="116"/>
    </row>
    <row r="949" ht="12.75" customHeight="1">
      <c r="D949" s="116"/>
      <c r="E949" s="116"/>
      <c r="F949" s="116"/>
    </row>
    <row r="950" ht="12.75" customHeight="1">
      <c r="D950" s="116"/>
      <c r="E950" s="116"/>
      <c r="F950" s="116"/>
    </row>
    <row r="951" ht="12.75" customHeight="1">
      <c r="D951" s="116"/>
      <c r="E951" s="116"/>
      <c r="F951" s="116"/>
    </row>
    <row r="952" ht="12.75" customHeight="1">
      <c r="D952" s="116"/>
      <c r="E952" s="116"/>
      <c r="F952" s="116"/>
    </row>
    <row r="953" ht="12.75" customHeight="1">
      <c r="D953" s="116"/>
      <c r="E953" s="116"/>
      <c r="F953" s="116"/>
    </row>
    <row r="954" ht="12.75" customHeight="1">
      <c r="D954" s="116"/>
      <c r="E954" s="116"/>
      <c r="F954" s="116"/>
    </row>
    <row r="955" ht="12.75" customHeight="1">
      <c r="D955" s="116"/>
      <c r="E955" s="116"/>
      <c r="F955" s="116"/>
    </row>
    <row r="956" ht="12.75" customHeight="1">
      <c r="D956" s="116"/>
      <c r="E956" s="116"/>
      <c r="F956" s="116"/>
    </row>
    <row r="957" ht="12.75" customHeight="1">
      <c r="D957" s="116"/>
      <c r="E957" s="116"/>
      <c r="F957" s="116"/>
    </row>
    <row r="958" ht="12.75" customHeight="1">
      <c r="D958" s="116"/>
      <c r="E958" s="116"/>
      <c r="F958" s="116"/>
    </row>
    <row r="959" ht="12.75" customHeight="1">
      <c r="D959" s="116"/>
      <c r="E959" s="116"/>
      <c r="F959" s="116"/>
    </row>
    <row r="960" ht="12.75" customHeight="1">
      <c r="D960" s="116"/>
      <c r="E960" s="116"/>
      <c r="F960" s="116"/>
    </row>
    <row r="961" ht="12.75" customHeight="1">
      <c r="D961" s="116"/>
      <c r="E961" s="116"/>
      <c r="F961" s="116"/>
    </row>
    <row r="962" ht="12.75" customHeight="1">
      <c r="D962" s="116"/>
      <c r="E962" s="116"/>
      <c r="F962" s="116"/>
    </row>
    <row r="963" ht="12.75" customHeight="1">
      <c r="D963" s="116"/>
      <c r="E963" s="116"/>
      <c r="F963" s="116"/>
    </row>
    <row r="964" ht="12.75" customHeight="1">
      <c r="D964" s="116"/>
      <c r="E964" s="116"/>
      <c r="F964" s="116"/>
    </row>
    <row r="965" ht="12.75" customHeight="1">
      <c r="D965" s="116"/>
      <c r="E965" s="116"/>
      <c r="F965" s="116"/>
    </row>
    <row r="966" ht="12.75" customHeight="1">
      <c r="D966" s="116"/>
      <c r="E966" s="116"/>
      <c r="F966" s="116"/>
    </row>
    <row r="967" ht="12.75" customHeight="1">
      <c r="D967" s="116"/>
      <c r="E967" s="116"/>
      <c r="F967" s="116"/>
    </row>
    <row r="968" ht="12.75" customHeight="1">
      <c r="D968" s="116"/>
      <c r="E968" s="116"/>
      <c r="F968" s="116"/>
    </row>
    <row r="969" ht="12.75" customHeight="1">
      <c r="D969" s="116"/>
      <c r="E969" s="116"/>
      <c r="F969" s="116"/>
    </row>
    <row r="970" ht="12.75" customHeight="1">
      <c r="D970" s="116"/>
      <c r="E970" s="116"/>
      <c r="F970" s="116"/>
    </row>
    <row r="971" ht="12.75" customHeight="1">
      <c r="D971" s="116"/>
      <c r="E971" s="116"/>
      <c r="F971" s="116"/>
    </row>
    <row r="972" ht="12.75" customHeight="1">
      <c r="D972" s="116"/>
      <c r="E972" s="116"/>
      <c r="F972" s="116"/>
    </row>
    <row r="973" ht="12.75" customHeight="1">
      <c r="D973" s="116"/>
      <c r="E973" s="116"/>
      <c r="F973" s="116"/>
    </row>
    <row r="974" ht="12.75" customHeight="1">
      <c r="D974" s="116"/>
      <c r="E974" s="116"/>
      <c r="F974" s="116"/>
    </row>
    <row r="975" ht="12.75" customHeight="1">
      <c r="D975" s="116"/>
      <c r="E975" s="116"/>
      <c r="F975" s="116"/>
    </row>
    <row r="976" ht="12.75" customHeight="1">
      <c r="D976" s="116"/>
      <c r="E976" s="116"/>
      <c r="F976" s="116"/>
    </row>
    <row r="977" ht="12.75" customHeight="1">
      <c r="D977" s="116"/>
      <c r="E977" s="116"/>
      <c r="F977" s="116"/>
    </row>
    <row r="978" ht="12.75" customHeight="1">
      <c r="D978" s="116"/>
      <c r="E978" s="116"/>
      <c r="F978" s="116"/>
    </row>
    <row r="979" ht="12.75" customHeight="1">
      <c r="D979" s="116"/>
      <c r="E979" s="116"/>
      <c r="F979" s="116"/>
    </row>
    <row r="980" ht="12.75" customHeight="1">
      <c r="D980" s="116"/>
      <c r="E980" s="116"/>
      <c r="F980" s="116"/>
    </row>
    <row r="981" ht="12.75" customHeight="1">
      <c r="D981" s="116"/>
      <c r="E981" s="116"/>
      <c r="F981" s="116"/>
    </row>
    <row r="982" ht="12.75" customHeight="1">
      <c r="D982" s="116"/>
      <c r="E982" s="116"/>
      <c r="F982" s="116"/>
    </row>
    <row r="983" ht="12.75" customHeight="1">
      <c r="D983" s="116"/>
      <c r="E983" s="116"/>
      <c r="F983" s="116"/>
    </row>
    <row r="984" ht="12.75" customHeight="1">
      <c r="D984" s="116"/>
      <c r="E984" s="116"/>
      <c r="F984" s="116"/>
    </row>
    <row r="985" ht="12.75" customHeight="1">
      <c r="D985" s="116"/>
      <c r="E985" s="116"/>
      <c r="F985" s="116"/>
    </row>
    <row r="986" ht="12.75" customHeight="1">
      <c r="D986" s="116"/>
      <c r="E986" s="116"/>
      <c r="F986" s="116"/>
    </row>
    <row r="987" ht="12.75" customHeight="1">
      <c r="D987" s="116"/>
      <c r="E987" s="116"/>
      <c r="F987" s="116"/>
    </row>
    <row r="988" ht="12.75" customHeight="1">
      <c r="D988" s="116"/>
      <c r="E988" s="116"/>
      <c r="F988" s="116"/>
    </row>
    <row r="989" ht="12.75" customHeight="1">
      <c r="D989" s="116"/>
      <c r="E989" s="116"/>
      <c r="F989" s="116"/>
    </row>
    <row r="990" ht="12.75" customHeight="1">
      <c r="D990" s="116"/>
      <c r="E990" s="116"/>
      <c r="F990" s="116"/>
    </row>
    <row r="991" ht="12.75" customHeight="1">
      <c r="D991" s="116"/>
      <c r="E991" s="116"/>
      <c r="F991" s="116"/>
    </row>
    <row r="992" ht="12.75" customHeight="1">
      <c r="D992" s="116"/>
      <c r="E992" s="116"/>
      <c r="F992" s="116"/>
    </row>
    <row r="993" ht="12.75" customHeight="1">
      <c r="D993" s="116"/>
      <c r="E993" s="116"/>
      <c r="F993" s="116"/>
    </row>
    <row r="994" ht="12.75" customHeight="1">
      <c r="D994" s="116"/>
      <c r="E994" s="116"/>
      <c r="F994" s="116"/>
    </row>
    <row r="995" ht="12.75" customHeight="1">
      <c r="D995" s="116"/>
      <c r="E995" s="116"/>
      <c r="F995" s="116"/>
    </row>
    <row r="996" ht="12.75" customHeight="1">
      <c r="D996" s="116"/>
      <c r="E996" s="116"/>
      <c r="F996" s="116"/>
    </row>
    <row r="997" ht="12.75" customHeight="1">
      <c r="D997" s="116"/>
      <c r="E997" s="116"/>
      <c r="F997" s="116"/>
    </row>
    <row r="998" ht="12.75" customHeight="1">
      <c r="D998" s="116"/>
      <c r="E998" s="116"/>
      <c r="F998" s="116"/>
    </row>
    <row r="999" ht="12.75" customHeight="1">
      <c r="D999" s="116"/>
      <c r="E999" s="116"/>
      <c r="F999" s="116"/>
    </row>
    <row r="1000" ht="12.75" customHeight="1">
      <c r="D1000" s="116"/>
      <c r="E1000" s="116"/>
      <c r="F1000" s="116"/>
    </row>
  </sheetData>
  <mergeCells count="4">
    <mergeCell ref="D3:F3"/>
    <mergeCell ref="G3:I3"/>
    <mergeCell ref="J3:L3"/>
    <mergeCell ref="B95:C95"/>
  </mergeCells>
  <printOptions/>
  <pageMargins bottom="0.75" footer="0.0" header="0.0" left="0.7" right="0.7" top="0.75"/>
  <pageSetup paperSize="9" orientation="landscape"/>
  <rowBreaks count="2" manualBreakCount="2">
    <brk id="38" man="1"/>
    <brk id="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5.14"/>
    <col customWidth="1" min="2" max="2" width="11.43"/>
    <col customWidth="1" min="3" max="3" width="28.0"/>
    <col customWidth="1" min="4" max="4" width="33.57"/>
    <col customWidth="1" min="5" max="5" width="15.14"/>
    <col customWidth="1" hidden="1" min="6" max="6" width="15.14"/>
    <col customWidth="1" hidden="1" min="7" max="7" width="13.57"/>
    <col customWidth="1" hidden="1" min="8" max="9" width="11.57"/>
    <col customWidth="1" hidden="1" min="10" max="10" width="15.14"/>
    <col customWidth="1" hidden="1" min="11" max="24" width="11.57"/>
    <col customWidth="1" hidden="1" min="25" max="25" width="13.57"/>
    <col customWidth="1" hidden="1" min="26" max="26" width="11.57"/>
    <col customWidth="1" hidden="1" min="27" max="27" width="13.57"/>
    <col customWidth="1" min="28" max="28" width="11.43"/>
  </cols>
  <sheetData>
    <row r="1" ht="12.75" customHeight="1">
      <c r="A1" s="172" t="s">
        <v>389</v>
      </c>
      <c r="B1" s="173"/>
      <c r="C1" s="174"/>
      <c r="D1" s="174"/>
      <c r="E1" s="175"/>
      <c r="F1" s="176"/>
      <c r="G1" s="177" t="s">
        <v>390</v>
      </c>
      <c r="H1" s="110"/>
      <c r="I1" s="110"/>
      <c r="J1" s="112">
        <f>SUM(G3:N3)</f>
        <v>600</v>
      </c>
      <c r="K1" s="178"/>
      <c r="L1" s="110"/>
      <c r="M1" s="110"/>
      <c r="N1" s="179"/>
      <c r="O1" s="177" t="s">
        <v>232</v>
      </c>
      <c r="P1" s="112">
        <f>SUM(O3:Q3)</f>
        <v>0</v>
      </c>
      <c r="Q1" s="179"/>
      <c r="R1" s="177" t="s">
        <v>391</v>
      </c>
      <c r="S1" s="180">
        <f>SUM(R3:S3)</f>
        <v>0</v>
      </c>
      <c r="T1" s="181"/>
      <c r="U1" s="181" t="s">
        <v>392</v>
      </c>
      <c r="V1" s="177" t="s">
        <v>238</v>
      </c>
      <c r="W1" s="112">
        <f>SUM(V3:Z3)</f>
        <v>0</v>
      </c>
      <c r="X1" s="110"/>
      <c r="Y1" s="110"/>
      <c r="Z1" s="110"/>
      <c r="AA1" s="110"/>
      <c r="AB1" s="112"/>
    </row>
    <row r="2" ht="12.75" customHeight="1">
      <c r="A2" s="182" t="s">
        <v>393</v>
      </c>
      <c r="B2" s="183" t="s">
        <v>394</v>
      </c>
      <c r="C2" s="184" t="s">
        <v>395</v>
      </c>
      <c r="D2" s="184" t="s">
        <v>396</v>
      </c>
      <c r="E2" s="185" t="s">
        <v>397</v>
      </c>
      <c r="F2" s="176" t="s">
        <v>398</v>
      </c>
      <c r="G2" s="186" t="s">
        <v>258</v>
      </c>
      <c r="H2" s="186" t="s">
        <v>262</v>
      </c>
      <c r="I2" s="186" t="s">
        <v>264</v>
      </c>
      <c r="J2" s="186" t="s">
        <v>267</v>
      </c>
      <c r="K2" s="187" t="s">
        <v>269</v>
      </c>
      <c r="L2" s="186" t="s">
        <v>272</v>
      </c>
      <c r="M2" s="186" t="s">
        <v>274</v>
      </c>
      <c r="N2" s="186" t="s">
        <v>276</v>
      </c>
      <c r="O2" s="186" t="s">
        <v>278</v>
      </c>
      <c r="P2" s="186" t="s">
        <v>280</v>
      </c>
      <c r="Q2" s="186" t="s">
        <v>283</v>
      </c>
      <c r="R2" s="186" t="s">
        <v>285</v>
      </c>
      <c r="S2" s="186" t="s">
        <v>399</v>
      </c>
      <c r="T2" s="186" t="s">
        <v>400</v>
      </c>
      <c r="U2" s="186">
        <v>4.0</v>
      </c>
      <c r="V2" s="186" t="s">
        <v>293</v>
      </c>
      <c r="W2" s="186" t="s">
        <v>296</v>
      </c>
      <c r="X2" s="186" t="s">
        <v>299</v>
      </c>
      <c r="Y2" s="186" t="s">
        <v>301</v>
      </c>
      <c r="Z2" s="186" t="s">
        <v>303</v>
      </c>
      <c r="AA2" s="186" t="s">
        <v>305</v>
      </c>
      <c r="AB2" s="188"/>
    </row>
    <row r="3" ht="12.75" customHeight="1">
      <c r="A3" s="189"/>
      <c r="B3" s="190">
        <v>43122.0</v>
      </c>
      <c r="C3" s="184" t="s">
        <v>401</v>
      </c>
      <c r="D3" s="191" t="s">
        <v>402</v>
      </c>
      <c r="E3" s="192">
        <v>600.0</v>
      </c>
      <c r="F3" s="193">
        <f t="shared" ref="F3:F48" si="1">G3+H3+I3+J3+K3+L3+M3+N3+O3+P3+Q3+R3+S3+T3+U3+V3+W3+X3+Y3+Z3+AA3</f>
        <v>600</v>
      </c>
      <c r="G3" s="193">
        <v>600.0</v>
      </c>
      <c r="H3" s="193"/>
      <c r="I3" s="193"/>
      <c r="J3" s="193"/>
      <c r="K3" s="194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</row>
    <row r="4" ht="12.75" customHeight="1">
      <c r="A4" s="189"/>
      <c r="B4" s="190">
        <v>43132.0</v>
      </c>
      <c r="C4" s="184" t="s">
        <v>403</v>
      </c>
      <c r="D4" s="191" t="s">
        <v>402</v>
      </c>
      <c r="E4" s="192">
        <v>300.0</v>
      </c>
      <c r="F4" s="193">
        <f t="shared" si="1"/>
        <v>300</v>
      </c>
      <c r="G4" s="193">
        <v>300.0</v>
      </c>
      <c r="H4" s="193"/>
      <c r="I4" s="193"/>
      <c r="J4" s="193"/>
      <c r="K4" s="194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ht="12.75" customHeight="1">
      <c r="A5" s="189"/>
      <c r="B5" s="190">
        <v>43133.0</v>
      </c>
      <c r="C5" s="184" t="s">
        <v>404</v>
      </c>
      <c r="D5" s="191" t="s">
        <v>402</v>
      </c>
      <c r="E5" s="192">
        <v>300.0</v>
      </c>
      <c r="F5" s="193">
        <f t="shared" si="1"/>
        <v>300</v>
      </c>
      <c r="G5" s="193">
        <v>300.0</v>
      </c>
      <c r="H5" s="193"/>
      <c r="I5" s="193"/>
      <c r="J5" s="193"/>
      <c r="K5" s="194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ht="12.75" customHeight="1">
      <c r="A6" s="189"/>
      <c r="B6" s="190">
        <v>43133.0</v>
      </c>
      <c r="C6" s="184" t="s">
        <v>405</v>
      </c>
      <c r="D6" s="191" t="s">
        <v>402</v>
      </c>
      <c r="E6" s="192">
        <v>300.0</v>
      </c>
      <c r="F6" s="193">
        <f t="shared" si="1"/>
        <v>300</v>
      </c>
      <c r="G6" s="193">
        <v>300.0</v>
      </c>
      <c r="H6" s="193"/>
      <c r="I6" s="193"/>
      <c r="J6" s="193"/>
      <c r="K6" s="194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</row>
    <row r="7" ht="12.75" customHeight="1">
      <c r="A7" s="189"/>
      <c r="B7" s="190">
        <v>43133.0</v>
      </c>
      <c r="C7" s="184" t="s">
        <v>406</v>
      </c>
      <c r="D7" s="191" t="s">
        <v>402</v>
      </c>
      <c r="E7" s="192">
        <v>300.0</v>
      </c>
      <c r="F7" s="193">
        <f t="shared" si="1"/>
        <v>300</v>
      </c>
      <c r="G7" s="193">
        <v>300.0</v>
      </c>
      <c r="H7" s="193"/>
      <c r="I7" s="193"/>
      <c r="J7" s="193"/>
      <c r="K7" s="194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</row>
    <row r="8" ht="12.75" customHeight="1">
      <c r="A8" s="189"/>
      <c r="B8" s="190">
        <v>43136.0</v>
      </c>
      <c r="C8" s="36" t="s">
        <v>407</v>
      </c>
      <c r="D8" s="184" t="s">
        <v>408</v>
      </c>
      <c r="E8" s="192">
        <v>196.49</v>
      </c>
      <c r="F8" s="193">
        <f t="shared" si="1"/>
        <v>196.49</v>
      </c>
      <c r="G8" s="193"/>
      <c r="H8" s="193"/>
      <c r="I8" s="193"/>
      <c r="J8" s="193"/>
      <c r="K8" s="194">
        <f>+E8</f>
        <v>196.49</v>
      </c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</row>
    <row r="9" ht="12.75" customHeight="1">
      <c r="A9" s="189"/>
      <c r="B9" s="190">
        <v>43138.0</v>
      </c>
      <c r="C9" s="55" t="s">
        <v>409</v>
      </c>
      <c r="D9" s="191" t="s">
        <v>402</v>
      </c>
      <c r="E9" s="192">
        <v>300.0</v>
      </c>
      <c r="F9" s="193">
        <f t="shared" si="1"/>
        <v>300</v>
      </c>
      <c r="G9" s="193">
        <v>300.0</v>
      </c>
      <c r="H9" s="193"/>
      <c r="I9" s="193"/>
      <c r="J9" s="193"/>
      <c r="K9" s="194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</row>
    <row r="10" ht="12.75" customHeight="1">
      <c r="A10" s="189"/>
      <c r="B10" s="190">
        <v>43145.0</v>
      </c>
      <c r="C10" s="36" t="s">
        <v>407</v>
      </c>
      <c r="D10" s="184" t="s">
        <v>408</v>
      </c>
      <c r="E10" s="192">
        <v>49.12</v>
      </c>
      <c r="F10" s="193">
        <f t="shared" si="1"/>
        <v>49.12</v>
      </c>
      <c r="G10" s="193"/>
      <c r="H10" s="193"/>
      <c r="I10" s="193"/>
      <c r="J10" s="193"/>
      <c r="K10" s="194">
        <f>+E10</f>
        <v>49.12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</row>
    <row r="11" ht="12.75" customHeight="1">
      <c r="A11" s="189"/>
      <c r="B11" s="190">
        <v>43178.0</v>
      </c>
      <c r="C11" s="55" t="s">
        <v>410</v>
      </c>
      <c r="D11" s="184" t="s">
        <v>402</v>
      </c>
      <c r="E11" s="192">
        <v>300.0</v>
      </c>
      <c r="F11" s="193">
        <f t="shared" si="1"/>
        <v>300</v>
      </c>
      <c r="G11" s="193">
        <v>300.0</v>
      </c>
      <c r="H11" s="193"/>
      <c r="I11" s="193"/>
      <c r="J11" s="193"/>
      <c r="K11" s="194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</row>
    <row r="12" ht="12.75" customHeight="1">
      <c r="A12" s="189"/>
      <c r="B12" s="190">
        <v>43185.0</v>
      </c>
      <c r="C12" s="55" t="s">
        <v>411</v>
      </c>
      <c r="D12" s="184" t="s">
        <v>402</v>
      </c>
      <c r="E12" s="192">
        <v>300.0</v>
      </c>
      <c r="F12" s="193">
        <f t="shared" si="1"/>
        <v>300</v>
      </c>
      <c r="G12" s="193">
        <v>300.0</v>
      </c>
      <c r="H12" s="193"/>
      <c r="I12" s="193"/>
      <c r="J12" s="193"/>
      <c r="K12" s="194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</row>
    <row r="13" ht="12.75" customHeight="1">
      <c r="A13" s="189"/>
      <c r="B13" s="190">
        <v>43194.0</v>
      </c>
      <c r="C13" s="55" t="s">
        <v>412</v>
      </c>
      <c r="D13" s="184" t="s">
        <v>402</v>
      </c>
      <c r="E13" s="192">
        <v>600.0</v>
      </c>
      <c r="F13" s="193">
        <f t="shared" si="1"/>
        <v>600</v>
      </c>
      <c r="G13" s="193">
        <v>600.0</v>
      </c>
      <c r="H13" s="193"/>
      <c r="I13" s="193"/>
      <c r="J13" s="193"/>
      <c r="K13" s="194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</row>
    <row r="14" ht="12.75" customHeight="1">
      <c r="A14" s="189"/>
      <c r="B14" s="190">
        <v>43194.0</v>
      </c>
      <c r="C14" s="55" t="s">
        <v>413</v>
      </c>
      <c r="D14" s="184" t="s">
        <v>402</v>
      </c>
      <c r="E14" s="192">
        <v>600.0</v>
      </c>
      <c r="F14" s="193">
        <f t="shared" si="1"/>
        <v>600</v>
      </c>
      <c r="G14" s="193">
        <v>600.0</v>
      </c>
      <c r="H14" s="193"/>
      <c r="I14" s="193"/>
      <c r="J14" s="193"/>
      <c r="K14" s="194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</row>
    <row r="15" ht="12.75" customHeight="1">
      <c r="A15" s="189"/>
      <c r="B15" s="190">
        <v>43194.0</v>
      </c>
      <c r="C15" s="55" t="s">
        <v>414</v>
      </c>
      <c r="D15" s="184" t="s">
        <v>402</v>
      </c>
      <c r="E15" s="192">
        <v>300.0</v>
      </c>
      <c r="F15" s="193">
        <f t="shared" si="1"/>
        <v>300</v>
      </c>
      <c r="G15" s="193">
        <v>300.0</v>
      </c>
      <c r="H15" s="193"/>
      <c r="I15" s="193"/>
      <c r="J15" s="193"/>
      <c r="K15" s="194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</row>
    <row r="16" ht="12.75" customHeight="1">
      <c r="A16" s="189"/>
      <c r="B16" s="190">
        <v>43195.0</v>
      </c>
      <c r="C16" s="55" t="s">
        <v>415</v>
      </c>
      <c r="D16" s="184" t="s">
        <v>402</v>
      </c>
      <c r="E16" s="192">
        <v>300.0</v>
      </c>
      <c r="F16" s="193">
        <f t="shared" si="1"/>
        <v>300</v>
      </c>
      <c r="G16" s="193">
        <v>300.0</v>
      </c>
      <c r="H16" s="193"/>
      <c r="I16" s="193"/>
      <c r="J16" s="193"/>
      <c r="K16" s="194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ht="12.75" customHeight="1">
      <c r="A17" s="189"/>
      <c r="B17" s="190">
        <v>43201.0</v>
      </c>
      <c r="C17" s="55" t="s">
        <v>416</v>
      </c>
      <c r="D17" s="184" t="s">
        <v>402</v>
      </c>
      <c r="E17" s="192">
        <v>300.0</v>
      </c>
      <c r="F17" s="193">
        <f t="shared" si="1"/>
        <v>300</v>
      </c>
      <c r="G17" s="193">
        <v>300.0</v>
      </c>
      <c r="H17" s="193"/>
      <c r="I17" s="193"/>
      <c r="J17" s="193"/>
      <c r="K17" s="194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</row>
    <row r="18" ht="12.75" customHeight="1">
      <c r="A18" s="189"/>
      <c r="B18" s="190">
        <v>43227.0</v>
      </c>
      <c r="C18" s="55" t="s">
        <v>417</v>
      </c>
      <c r="D18" s="184" t="s">
        <v>402</v>
      </c>
      <c r="E18" s="192">
        <v>300.0</v>
      </c>
      <c r="F18" s="193">
        <f t="shared" si="1"/>
        <v>300</v>
      </c>
      <c r="G18" s="193">
        <v>300.0</v>
      </c>
      <c r="H18" s="193"/>
      <c r="I18" s="193"/>
      <c r="J18" s="193"/>
      <c r="K18" s="194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</row>
    <row r="19" ht="12.75" customHeight="1">
      <c r="A19" s="189"/>
      <c r="B19" s="190">
        <v>43227.0</v>
      </c>
      <c r="C19" s="36" t="s">
        <v>407</v>
      </c>
      <c r="D19" s="184" t="s">
        <v>408</v>
      </c>
      <c r="E19" s="192">
        <v>255.43</v>
      </c>
      <c r="F19" s="193">
        <f t="shared" si="1"/>
        <v>255.43</v>
      </c>
      <c r="G19" s="193"/>
      <c r="H19" s="193"/>
      <c r="I19" s="193"/>
      <c r="J19" s="193"/>
      <c r="K19" s="194">
        <f>+E19</f>
        <v>255.43</v>
      </c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</row>
    <row r="20" ht="12.75" customHeight="1">
      <c r="A20" s="189"/>
      <c r="B20" s="190">
        <v>43229.0</v>
      </c>
      <c r="C20" s="55" t="s">
        <v>418</v>
      </c>
      <c r="D20" s="184" t="s">
        <v>419</v>
      </c>
      <c r="E20" s="192">
        <v>500.0</v>
      </c>
      <c r="F20" s="193">
        <f t="shared" si="1"/>
        <v>500</v>
      </c>
      <c r="G20" s="193"/>
      <c r="H20" s="193"/>
      <c r="I20" s="193"/>
      <c r="J20" s="193"/>
      <c r="K20" s="194"/>
      <c r="L20" s="193"/>
      <c r="M20" s="193"/>
      <c r="N20" s="193"/>
      <c r="O20" s="193"/>
      <c r="P20" s="193"/>
      <c r="Q20" s="193"/>
      <c r="R20" s="193">
        <f>+E20</f>
        <v>500</v>
      </c>
      <c r="S20" s="193"/>
      <c r="T20" s="193"/>
      <c r="U20" s="193"/>
      <c r="V20" s="193"/>
      <c r="W20" s="193"/>
      <c r="X20" s="193"/>
      <c r="Y20" s="193"/>
      <c r="Z20" s="193"/>
      <c r="AA20" s="193"/>
      <c r="AB20" s="193"/>
    </row>
    <row r="21" ht="12.75" customHeight="1">
      <c r="A21" s="189"/>
      <c r="B21" s="190">
        <v>43238.0</v>
      </c>
      <c r="C21" s="36" t="s">
        <v>407</v>
      </c>
      <c r="D21" s="184" t="s">
        <v>420</v>
      </c>
      <c r="E21" s="192">
        <v>49.12</v>
      </c>
      <c r="F21" s="193">
        <f t="shared" si="1"/>
        <v>49.12</v>
      </c>
      <c r="G21" s="193"/>
      <c r="H21" s="193"/>
      <c r="I21" s="193"/>
      <c r="J21" s="193"/>
      <c r="K21" s="194">
        <f t="shared" ref="K21:K22" si="2">+E21</f>
        <v>49.12</v>
      </c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</row>
    <row r="22" ht="12.75" customHeight="1">
      <c r="A22" s="189"/>
      <c r="B22" s="190">
        <v>43252.0</v>
      </c>
      <c r="C22" s="36" t="s">
        <v>407</v>
      </c>
      <c r="D22" s="184" t="s">
        <v>421</v>
      </c>
      <c r="E22" s="192">
        <v>207.31</v>
      </c>
      <c r="F22" s="193">
        <f t="shared" si="1"/>
        <v>207.31</v>
      </c>
      <c r="G22" s="193"/>
      <c r="H22" s="193"/>
      <c r="I22" s="193"/>
      <c r="J22" s="193"/>
      <c r="K22" s="194">
        <f t="shared" si="2"/>
        <v>207.31</v>
      </c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</row>
    <row r="23" ht="12.75" customHeight="1">
      <c r="A23" s="189"/>
      <c r="B23" s="190">
        <v>43256.0</v>
      </c>
      <c r="C23" s="36" t="s">
        <v>422</v>
      </c>
      <c r="D23" s="184" t="s">
        <v>402</v>
      </c>
      <c r="E23" s="192">
        <v>600.0</v>
      </c>
      <c r="F23" s="193">
        <f t="shared" si="1"/>
        <v>600</v>
      </c>
      <c r="G23" s="193">
        <v>600.0</v>
      </c>
      <c r="H23" s="193"/>
      <c r="I23" s="193"/>
      <c r="J23" s="193"/>
      <c r="K23" s="194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</row>
    <row r="24" ht="12.75" customHeight="1">
      <c r="A24" s="189"/>
      <c r="B24" s="190">
        <v>43258.0</v>
      </c>
      <c r="C24" s="36" t="s">
        <v>423</v>
      </c>
      <c r="D24" s="184" t="s">
        <v>402</v>
      </c>
      <c r="E24" s="192">
        <v>600.0</v>
      </c>
      <c r="F24" s="193">
        <f t="shared" si="1"/>
        <v>600</v>
      </c>
      <c r="G24" s="193">
        <v>600.0</v>
      </c>
      <c r="H24" s="193"/>
      <c r="I24" s="193"/>
      <c r="J24" s="193"/>
      <c r="K24" s="194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</row>
    <row r="25" ht="12.75" customHeight="1">
      <c r="A25" s="189"/>
      <c r="B25" s="190">
        <v>43259.0</v>
      </c>
      <c r="C25" s="36" t="s">
        <v>407</v>
      </c>
      <c r="D25" s="184" t="s">
        <v>420</v>
      </c>
      <c r="E25" s="192">
        <v>68.77</v>
      </c>
      <c r="F25" s="193">
        <f t="shared" si="1"/>
        <v>68.77</v>
      </c>
      <c r="G25" s="193"/>
      <c r="H25" s="193"/>
      <c r="I25" s="193"/>
      <c r="J25" s="193"/>
      <c r="K25" s="194">
        <f>+E25</f>
        <v>68.77</v>
      </c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</row>
    <row r="26" ht="12.75" customHeight="1">
      <c r="A26" s="189"/>
      <c r="B26" s="190">
        <v>43264.0</v>
      </c>
      <c r="C26" s="36" t="s">
        <v>424</v>
      </c>
      <c r="D26" s="184" t="s">
        <v>402</v>
      </c>
      <c r="E26" s="192">
        <v>300.0</v>
      </c>
      <c r="F26" s="193">
        <f t="shared" si="1"/>
        <v>300</v>
      </c>
      <c r="G26" s="193">
        <v>300.0</v>
      </c>
      <c r="H26" s="193"/>
      <c r="I26" s="193"/>
      <c r="J26" s="193"/>
      <c r="K26" s="194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</row>
    <row r="27" ht="12.75" customHeight="1">
      <c r="A27" s="189"/>
      <c r="B27" s="190">
        <v>43265.0</v>
      </c>
      <c r="C27" s="36" t="s">
        <v>407</v>
      </c>
      <c r="D27" s="184" t="s">
        <v>420</v>
      </c>
      <c r="E27" s="192">
        <v>49.12</v>
      </c>
      <c r="F27" s="193">
        <f t="shared" si="1"/>
        <v>49.12</v>
      </c>
      <c r="G27" s="193"/>
      <c r="H27" s="193"/>
      <c r="I27" s="193"/>
      <c r="J27" s="193"/>
      <c r="K27" s="194">
        <f t="shared" ref="K27:K28" si="3">+E27</f>
        <v>49.12</v>
      </c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</row>
    <row r="28" ht="12.75" customHeight="1">
      <c r="A28" s="189"/>
      <c r="B28" s="190">
        <v>43266.0</v>
      </c>
      <c r="C28" s="36" t="s">
        <v>407</v>
      </c>
      <c r="D28" s="184" t="s">
        <v>425</v>
      </c>
      <c r="E28" s="192">
        <v>550.17</v>
      </c>
      <c r="F28" s="193">
        <f t="shared" si="1"/>
        <v>550.17</v>
      </c>
      <c r="G28" s="193"/>
      <c r="H28" s="193"/>
      <c r="I28" s="193"/>
      <c r="J28" s="193"/>
      <c r="K28" s="194">
        <f t="shared" si="3"/>
        <v>550.17</v>
      </c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</row>
    <row r="29" ht="12.75" customHeight="1">
      <c r="A29" s="189"/>
      <c r="B29" s="190">
        <v>43277.0</v>
      </c>
      <c r="C29" s="36" t="s">
        <v>426</v>
      </c>
      <c r="D29" s="184"/>
      <c r="E29" s="192">
        <v>3500.0</v>
      </c>
      <c r="F29" s="193">
        <f t="shared" si="1"/>
        <v>3500</v>
      </c>
      <c r="G29" s="193"/>
      <c r="H29" s="193"/>
      <c r="I29" s="193"/>
      <c r="J29" s="193"/>
      <c r="K29" s="194"/>
      <c r="L29" s="193"/>
      <c r="M29" s="193"/>
      <c r="N29" s="193"/>
      <c r="O29" s="193"/>
      <c r="P29" s="193"/>
      <c r="Q29" s="193"/>
      <c r="R29" s="193">
        <f>+E29</f>
        <v>3500</v>
      </c>
      <c r="S29" s="193"/>
      <c r="T29" s="193"/>
      <c r="U29" s="193"/>
      <c r="V29" s="193"/>
      <c r="W29" s="193"/>
      <c r="X29" s="193"/>
      <c r="Y29" s="193"/>
      <c r="Z29" s="193"/>
      <c r="AA29" s="193"/>
      <c r="AB29" s="193"/>
    </row>
    <row r="30" ht="12.75" customHeight="1">
      <c r="A30" s="189"/>
      <c r="B30" s="190">
        <v>43322.0</v>
      </c>
      <c r="C30" s="36" t="s">
        <v>407</v>
      </c>
      <c r="D30" s="184" t="s">
        <v>425</v>
      </c>
      <c r="E30" s="192">
        <v>383.17</v>
      </c>
      <c r="F30" s="193">
        <f t="shared" si="1"/>
        <v>383.17</v>
      </c>
      <c r="G30" s="193"/>
      <c r="H30" s="193"/>
      <c r="I30" s="193"/>
      <c r="J30" s="193"/>
      <c r="K30" s="194">
        <f>+E30</f>
        <v>383.17</v>
      </c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</row>
    <row r="31" ht="12.75" customHeight="1">
      <c r="A31" s="189"/>
      <c r="B31" s="190">
        <v>43334.0</v>
      </c>
      <c r="C31" s="36" t="s">
        <v>427</v>
      </c>
      <c r="D31" s="184" t="s">
        <v>428</v>
      </c>
      <c r="E31" s="192">
        <v>125.0</v>
      </c>
      <c r="F31" s="193">
        <f t="shared" si="1"/>
        <v>125</v>
      </c>
      <c r="G31" s="193">
        <v>125.0</v>
      </c>
      <c r="H31" s="193"/>
      <c r="I31" s="193"/>
      <c r="J31" s="193"/>
      <c r="K31" s="194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</row>
    <row r="32" ht="12.75" customHeight="1">
      <c r="A32" s="189"/>
      <c r="B32" s="190">
        <v>43334.0</v>
      </c>
      <c r="C32" s="36" t="s">
        <v>429</v>
      </c>
      <c r="D32" s="184" t="s">
        <v>428</v>
      </c>
      <c r="E32" s="192">
        <v>125.0</v>
      </c>
      <c r="F32" s="193">
        <f t="shared" si="1"/>
        <v>125</v>
      </c>
      <c r="G32" s="193">
        <v>125.0</v>
      </c>
      <c r="H32" s="193"/>
      <c r="I32" s="193"/>
      <c r="J32" s="193"/>
      <c r="K32" s="194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</row>
    <row r="33" ht="12.75" customHeight="1">
      <c r="A33" s="189"/>
      <c r="B33" s="190">
        <v>43336.0</v>
      </c>
      <c r="C33" s="36" t="s">
        <v>407</v>
      </c>
      <c r="D33" s="184" t="s">
        <v>425</v>
      </c>
      <c r="E33" s="192">
        <v>68.77</v>
      </c>
      <c r="F33" s="193">
        <f t="shared" si="1"/>
        <v>68.77</v>
      </c>
      <c r="G33" s="193"/>
      <c r="H33" s="193"/>
      <c r="I33" s="193"/>
      <c r="J33" s="193"/>
      <c r="K33" s="194">
        <f t="shared" ref="K33:K34" si="4">+E33</f>
        <v>68.77</v>
      </c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</row>
    <row r="34" ht="12.75" customHeight="1">
      <c r="A34" s="189"/>
      <c r="B34" s="190">
        <v>43339.0</v>
      </c>
      <c r="C34" s="36" t="s">
        <v>430</v>
      </c>
      <c r="D34" s="184" t="s">
        <v>431</v>
      </c>
      <c r="E34" s="192">
        <v>350.0</v>
      </c>
      <c r="F34" s="193">
        <f t="shared" si="1"/>
        <v>350</v>
      </c>
      <c r="G34" s="193"/>
      <c r="H34" s="193"/>
      <c r="I34" s="193"/>
      <c r="J34" s="193"/>
      <c r="K34" s="194">
        <f t="shared" si="4"/>
        <v>350</v>
      </c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</row>
    <row r="35" ht="12.75" customHeight="1">
      <c r="A35" s="189"/>
      <c r="B35" s="190">
        <v>43342.0</v>
      </c>
      <c r="C35" s="36" t="s">
        <v>432</v>
      </c>
      <c r="D35" s="184" t="s">
        <v>428</v>
      </c>
      <c r="E35" s="192">
        <v>125.0</v>
      </c>
      <c r="F35" s="193">
        <f t="shared" si="1"/>
        <v>125</v>
      </c>
      <c r="G35" s="193">
        <v>125.0</v>
      </c>
      <c r="H35" s="193"/>
      <c r="I35" s="193"/>
      <c r="J35" s="193"/>
      <c r="K35" s="194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</row>
    <row r="36" ht="12.75" customHeight="1">
      <c r="A36" s="189"/>
      <c r="B36" s="190">
        <v>43350.0</v>
      </c>
      <c r="C36" s="36" t="s">
        <v>407</v>
      </c>
      <c r="D36" s="184" t="s">
        <v>433</v>
      </c>
      <c r="E36" s="192">
        <v>1277.25</v>
      </c>
      <c r="F36" s="193">
        <f t="shared" si="1"/>
        <v>1277.25</v>
      </c>
      <c r="G36" s="193"/>
      <c r="H36" s="193"/>
      <c r="I36" s="193"/>
      <c r="J36" s="193"/>
      <c r="K36" s="194">
        <f t="shared" ref="K36:K37" si="5">+E36</f>
        <v>1277.25</v>
      </c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</row>
    <row r="37" ht="12.75" customHeight="1">
      <c r="A37" s="189"/>
      <c r="B37" s="190">
        <v>43353.0</v>
      </c>
      <c r="C37" s="36" t="s">
        <v>434</v>
      </c>
      <c r="D37" s="184" t="s">
        <v>435</v>
      </c>
      <c r="E37" s="192">
        <v>49.12</v>
      </c>
      <c r="F37" s="193">
        <f t="shared" si="1"/>
        <v>49.12</v>
      </c>
      <c r="G37" s="193"/>
      <c r="H37" s="194"/>
      <c r="I37" s="193"/>
      <c r="J37" s="193"/>
      <c r="K37" s="194">
        <f t="shared" si="5"/>
        <v>49.12</v>
      </c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84"/>
      <c r="Z37" s="193"/>
      <c r="AA37" s="193"/>
      <c r="AB37" s="193"/>
    </row>
    <row r="38" ht="12.75" customHeight="1">
      <c r="A38" s="189"/>
      <c r="B38" s="190">
        <v>43354.0</v>
      </c>
      <c r="C38" s="36" t="s">
        <v>436</v>
      </c>
      <c r="D38" s="184" t="s">
        <v>435</v>
      </c>
      <c r="E38" s="192">
        <v>300.0</v>
      </c>
      <c r="F38" s="193">
        <f t="shared" si="1"/>
        <v>300</v>
      </c>
      <c r="G38" s="193">
        <f>+E38</f>
        <v>300</v>
      </c>
      <c r="H38" s="194"/>
      <c r="I38" s="193"/>
      <c r="J38" s="193"/>
      <c r="K38" s="194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84"/>
      <c r="Z38" s="193"/>
      <c r="AA38" s="193"/>
      <c r="AB38" s="193"/>
    </row>
    <row r="39" ht="12.75" customHeight="1">
      <c r="A39" s="189"/>
      <c r="B39" s="190">
        <v>43357.0</v>
      </c>
      <c r="C39" s="36" t="s">
        <v>437</v>
      </c>
      <c r="D39" s="184" t="s">
        <v>435</v>
      </c>
      <c r="E39" s="192">
        <v>39.3</v>
      </c>
      <c r="F39" s="193">
        <f t="shared" si="1"/>
        <v>39.3</v>
      </c>
      <c r="G39" s="193"/>
      <c r="H39" s="194"/>
      <c r="I39" s="193"/>
      <c r="J39" s="193"/>
      <c r="K39" s="194">
        <f t="shared" ref="K39:K41" si="6">+E39</f>
        <v>39.3</v>
      </c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84"/>
      <c r="Z39" s="193"/>
      <c r="AA39" s="193"/>
      <c r="AB39" s="193"/>
    </row>
    <row r="40" ht="12.75" customHeight="1">
      <c r="A40" s="189"/>
      <c r="B40" s="190">
        <v>43367.0</v>
      </c>
      <c r="C40" s="36" t="s">
        <v>438</v>
      </c>
      <c r="D40" s="184" t="s">
        <v>435</v>
      </c>
      <c r="E40" s="192">
        <v>68.77</v>
      </c>
      <c r="F40" s="193">
        <f t="shared" si="1"/>
        <v>68.77</v>
      </c>
      <c r="G40" s="193"/>
      <c r="H40" s="194"/>
      <c r="I40" s="193"/>
      <c r="J40" s="193"/>
      <c r="K40" s="194">
        <f t="shared" si="6"/>
        <v>68.77</v>
      </c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84"/>
      <c r="Z40" s="193"/>
      <c r="AA40" s="193"/>
      <c r="AB40" s="193"/>
    </row>
    <row r="41" ht="12.75" customHeight="1">
      <c r="A41" s="189"/>
      <c r="B41" s="190">
        <v>43367.0</v>
      </c>
      <c r="C41" s="36" t="s">
        <v>439</v>
      </c>
      <c r="D41" s="184" t="s">
        <v>435</v>
      </c>
      <c r="E41" s="192">
        <v>68.77</v>
      </c>
      <c r="F41" s="193">
        <f t="shared" si="1"/>
        <v>68.77</v>
      </c>
      <c r="G41" s="193"/>
      <c r="H41" s="194"/>
      <c r="I41" s="193"/>
      <c r="J41" s="193"/>
      <c r="K41" s="194">
        <f t="shared" si="6"/>
        <v>68.77</v>
      </c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84"/>
      <c r="Z41" s="193"/>
      <c r="AA41" s="193"/>
      <c r="AB41" s="193"/>
    </row>
    <row r="42" ht="12.75" customHeight="1">
      <c r="A42" s="189"/>
      <c r="B42" s="190">
        <v>43395.0</v>
      </c>
      <c r="C42" s="36" t="s">
        <v>440</v>
      </c>
      <c r="D42" s="184" t="s">
        <v>441</v>
      </c>
      <c r="E42" s="192">
        <v>7500.0</v>
      </c>
      <c r="F42" s="193">
        <f t="shared" si="1"/>
        <v>7500</v>
      </c>
      <c r="G42" s="193"/>
      <c r="H42" s="194"/>
      <c r="I42" s="193"/>
      <c r="J42" s="193"/>
      <c r="K42" s="194"/>
      <c r="L42" s="193"/>
      <c r="M42" s="193"/>
      <c r="N42" s="193"/>
      <c r="O42" s="193"/>
      <c r="P42" s="193"/>
      <c r="Q42" s="193"/>
      <c r="R42" s="193">
        <f>+E42</f>
        <v>7500</v>
      </c>
      <c r="S42" s="193"/>
      <c r="T42" s="193"/>
      <c r="U42" s="193"/>
      <c r="V42" s="193"/>
      <c r="W42" s="193"/>
      <c r="X42" s="193"/>
      <c r="Y42" s="84"/>
      <c r="Z42" s="193"/>
      <c r="AA42" s="193"/>
      <c r="AB42" s="193"/>
    </row>
    <row r="43" ht="12.75" customHeight="1">
      <c r="A43" s="189"/>
      <c r="B43" s="190">
        <v>43396.0</v>
      </c>
      <c r="C43" s="36" t="s">
        <v>442</v>
      </c>
      <c r="D43" s="184" t="s">
        <v>433</v>
      </c>
      <c r="E43" s="192">
        <v>1326.37</v>
      </c>
      <c r="F43" s="193">
        <f t="shared" si="1"/>
        <v>1326.37</v>
      </c>
      <c r="G43" s="193"/>
      <c r="H43" s="194"/>
      <c r="I43" s="193"/>
      <c r="J43" s="193"/>
      <c r="K43" s="194">
        <f>+E43</f>
        <v>1326.37</v>
      </c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84"/>
      <c r="Z43" s="193"/>
      <c r="AA43" s="193"/>
      <c r="AB43" s="193"/>
    </row>
    <row r="44" ht="12.75" customHeight="1">
      <c r="A44" s="189"/>
      <c r="B44" s="190">
        <v>43409.0</v>
      </c>
      <c r="C44" s="36" t="s">
        <v>443</v>
      </c>
      <c r="D44" s="184" t="s">
        <v>444</v>
      </c>
      <c r="E44" s="192">
        <v>1848.1</v>
      </c>
      <c r="F44" s="193">
        <f t="shared" si="1"/>
        <v>1848.1</v>
      </c>
      <c r="G44" s="193"/>
      <c r="H44" s="194"/>
      <c r="I44" s="193"/>
      <c r="J44" s="193"/>
      <c r="K44" s="194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>
        <f>+E44</f>
        <v>1848.1</v>
      </c>
      <c r="W44" s="193"/>
      <c r="X44" s="193"/>
      <c r="Y44" s="84"/>
      <c r="Z44" s="193"/>
      <c r="AA44" s="193"/>
      <c r="AB44" s="193"/>
    </row>
    <row r="45" ht="12.75" customHeight="1">
      <c r="A45" s="189"/>
      <c r="B45" s="190">
        <v>43451.0</v>
      </c>
      <c r="C45" s="36" t="s">
        <v>443</v>
      </c>
      <c r="D45" s="184" t="s">
        <v>445</v>
      </c>
      <c r="E45" s="192">
        <v>5200.0</v>
      </c>
      <c r="F45" s="193">
        <f t="shared" si="1"/>
        <v>5200</v>
      </c>
      <c r="G45" s="193"/>
      <c r="H45" s="194"/>
      <c r="I45" s="193"/>
      <c r="J45" s="193"/>
      <c r="K45" s="194"/>
      <c r="L45" s="193"/>
      <c r="M45" s="193"/>
      <c r="N45" s="193"/>
      <c r="O45" s="193"/>
      <c r="P45" s="193"/>
      <c r="Q45" s="108"/>
      <c r="R45" s="193"/>
      <c r="S45" s="193"/>
      <c r="T45" s="193"/>
      <c r="U45" s="193"/>
      <c r="V45" s="193"/>
      <c r="W45" s="193"/>
      <c r="X45" s="193"/>
      <c r="Y45" s="84"/>
      <c r="Z45" s="193">
        <f>+E45</f>
        <v>5200</v>
      </c>
      <c r="AA45" s="193"/>
      <c r="AB45" s="193"/>
    </row>
    <row r="46" ht="12.75" customHeight="1">
      <c r="A46" s="189"/>
      <c r="B46" s="190">
        <v>43455.0</v>
      </c>
      <c r="C46" s="36" t="s">
        <v>446</v>
      </c>
      <c r="D46" s="184" t="s">
        <v>447</v>
      </c>
      <c r="E46" s="192">
        <v>686.77</v>
      </c>
      <c r="F46" s="193">
        <f t="shared" si="1"/>
        <v>686.77</v>
      </c>
      <c r="G46" s="193"/>
      <c r="H46" s="193"/>
      <c r="I46" s="193"/>
      <c r="J46" s="193"/>
      <c r="K46" s="194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>
        <f>+E46</f>
        <v>686.77</v>
      </c>
      <c r="AB46" s="193"/>
    </row>
    <row r="47" ht="12.75" customHeight="1">
      <c r="A47" s="189"/>
      <c r="B47" s="190">
        <v>43465.0</v>
      </c>
      <c r="C47" s="36" t="s">
        <v>448</v>
      </c>
      <c r="D47" s="184" t="s">
        <v>449</v>
      </c>
      <c r="E47" s="192">
        <v>13.39</v>
      </c>
      <c r="F47" s="193">
        <f t="shared" si="1"/>
        <v>13.39</v>
      </c>
      <c r="G47" s="193"/>
      <c r="H47" s="193"/>
      <c r="I47" s="193"/>
      <c r="J47" s="193"/>
      <c r="K47" s="194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>
        <f>+E47</f>
        <v>13.39</v>
      </c>
      <c r="X47" s="193"/>
      <c r="Y47" s="193"/>
      <c r="Z47" s="193"/>
      <c r="AA47" s="193"/>
      <c r="AB47" s="193"/>
    </row>
    <row r="48" ht="12.75" customHeight="1">
      <c r="A48" s="189"/>
      <c r="B48" s="190">
        <v>43465.0</v>
      </c>
      <c r="C48" s="36" t="s">
        <v>450</v>
      </c>
      <c r="D48" s="184" t="s">
        <v>451</v>
      </c>
      <c r="E48" s="192">
        <v>515.0</v>
      </c>
      <c r="F48" s="193">
        <f t="shared" si="1"/>
        <v>515</v>
      </c>
      <c r="G48" s="193"/>
      <c r="H48" s="193"/>
      <c r="I48" s="193"/>
      <c r="J48" s="193"/>
      <c r="K48" s="194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>
        <v>515.0</v>
      </c>
      <c r="X48" s="193"/>
      <c r="Y48" s="193"/>
      <c r="Z48" s="193"/>
      <c r="AA48" s="193"/>
      <c r="AB48" s="193"/>
    </row>
    <row r="49" ht="12.75" customHeight="1">
      <c r="A49" s="189"/>
      <c r="B49" s="195"/>
      <c r="C49" s="144" t="s">
        <v>452</v>
      </c>
      <c r="D49" s="196"/>
      <c r="E49" s="197">
        <f t="shared" ref="E49:G49" si="7">SUM(E3:E48)</f>
        <v>32095.31</v>
      </c>
      <c r="F49" s="197">
        <f t="shared" si="7"/>
        <v>32095.31</v>
      </c>
      <c r="G49" s="148">
        <f t="shared" si="7"/>
        <v>7275</v>
      </c>
      <c r="H49" s="148">
        <f t="shared" ref="H49:AA49" si="8">SUM(H4:H48)</f>
        <v>0</v>
      </c>
      <c r="I49" s="148">
        <f t="shared" si="8"/>
        <v>0</v>
      </c>
      <c r="J49" s="148">
        <f t="shared" si="8"/>
        <v>0</v>
      </c>
      <c r="K49" s="198">
        <f t="shared" si="8"/>
        <v>5057.05</v>
      </c>
      <c r="L49" s="148">
        <f t="shared" si="8"/>
        <v>0</v>
      </c>
      <c r="M49" s="148">
        <f t="shared" si="8"/>
        <v>0</v>
      </c>
      <c r="N49" s="148">
        <f t="shared" si="8"/>
        <v>0</v>
      </c>
      <c r="O49" s="148">
        <f t="shared" si="8"/>
        <v>0</v>
      </c>
      <c r="P49" s="148">
        <f t="shared" si="8"/>
        <v>0</v>
      </c>
      <c r="Q49" s="148">
        <f t="shared" si="8"/>
        <v>0</v>
      </c>
      <c r="R49" s="148">
        <f t="shared" si="8"/>
        <v>11500</v>
      </c>
      <c r="S49" s="148">
        <f t="shared" si="8"/>
        <v>0</v>
      </c>
      <c r="T49" s="148">
        <f t="shared" si="8"/>
        <v>0</v>
      </c>
      <c r="U49" s="148">
        <f t="shared" si="8"/>
        <v>0</v>
      </c>
      <c r="V49" s="148">
        <f t="shared" si="8"/>
        <v>1848.1</v>
      </c>
      <c r="W49" s="148">
        <f t="shared" si="8"/>
        <v>528.39</v>
      </c>
      <c r="X49" s="148">
        <f t="shared" si="8"/>
        <v>0</v>
      </c>
      <c r="Y49" s="148">
        <f t="shared" si="8"/>
        <v>0</v>
      </c>
      <c r="Z49" s="148">
        <f t="shared" si="8"/>
        <v>5200</v>
      </c>
      <c r="AA49" s="193">
        <f t="shared" si="8"/>
        <v>686.77</v>
      </c>
      <c r="AB49" s="193"/>
    </row>
    <row r="50" ht="12.75" customHeight="1">
      <c r="A50" s="199"/>
      <c r="B50" s="199"/>
      <c r="C50" s="200"/>
      <c r="D50" s="51"/>
      <c r="E50" s="52"/>
      <c r="F50" s="71"/>
      <c r="G50" s="112"/>
      <c r="H50" s="108"/>
      <c r="I50" s="108"/>
      <c r="J50" s="108"/>
      <c r="K50" s="201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202"/>
    </row>
    <row r="51" ht="12.75" customHeight="1">
      <c r="A51" s="199"/>
      <c r="B51" s="199"/>
      <c r="C51" s="200"/>
      <c r="D51" s="51" t="s">
        <v>453</v>
      </c>
      <c r="E51" s="52">
        <f>+G51/125</f>
        <v>3</v>
      </c>
      <c r="F51" s="71"/>
      <c r="G51" s="112">
        <f>+G31+G32+G35</f>
        <v>375</v>
      </c>
      <c r="H51" s="108"/>
      <c r="I51" s="108"/>
      <c r="J51" s="108"/>
      <c r="K51" s="201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202"/>
    </row>
    <row r="52" ht="12.75" customHeight="1">
      <c r="A52" s="199"/>
      <c r="B52" s="199"/>
      <c r="C52" s="199"/>
      <c r="D52" s="51" t="s">
        <v>454</v>
      </c>
      <c r="E52" s="52">
        <f>+G52/300</f>
        <v>23</v>
      </c>
      <c r="F52" s="71"/>
      <c r="G52" s="112">
        <f>+G49-G51</f>
        <v>6900</v>
      </c>
      <c r="H52" s="108"/>
      <c r="I52" s="108"/>
      <c r="J52" s="108"/>
      <c r="K52" s="201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202"/>
    </row>
    <row r="53" ht="12.75" customHeight="1">
      <c r="A53" s="199"/>
      <c r="B53" s="199"/>
      <c r="C53" s="199"/>
      <c r="D53" s="51"/>
      <c r="E53" s="52"/>
      <c r="F53" s="71"/>
      <c r="G53" s="112"/>
      <c r="H53" s="108"/>
      <c r="I53" s="108"/>
      <c r="J53" s="108"/>
      <c r="K53" s="201"/>
      <c r="L53" s="108"/>
      <c r="M53" s="203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202"/>
    </row>
    <row r="54" ht="12.75" customHeight="1">
      <c r="A54" s="199"/>
      <c r="B54" s="199"/>
      <c r="C54" s="199"/>
      <c r="D54" s="51"/>
      <c r="E54" s="52"/>
      <c r="F54" s="71"/>
      <c r="G54" s="112"/>
      <c r="H54" s="108"/>
      <c r="I54" s="108"/>
      <c r="J54" s="108"/>
      <c r="K54" s="201"/>
      <c r="L54" s="108"/>
      <c r="M54" s="203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202"/>
    </row>
    <row r="55" ht="12.75" customHeight="1">
      <c r="A55" s="199"/>
      <c r="B55" s="199"/>
      <c r="C55" s="199"/>
      <c r="D55" s="51"/>
      <c r="E55" s="52"/>
      <c r="F55" s="71"/>
      <c r="G55" s="112"/>
      <c r="H55" s="108"/>
      <c r="I55" s="108"/>
      <c r="J55" s="108"/>
      <c r="K55" s="201"/>
      <c r="L55" s="108"/>
      <c r="M55" s="203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202"/>
    </row>
    <row r="56" ht="12.75" customHeight="1">
      <c r="A56" s="55"/>
      <c r="B56" s="55"/>
      <c r="C56" s="199"/>
      <c r="D56" s="199" t="s">
        <v>455</v>
      </c>
      <c r="E56">
        <v>56.28</v>
      </c>
      <c r="F56" s="71"/>
      <c r="G56" s="112"/>
      <c r="H56" s="108"/>
      <c r="I56" s="108"/>
      <c r="J56" s="108"/>
      <c r="K56" s="201"/>
      <c r="L56" s="108"/>
      <c r="M56" s="203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202"/>
    </row>
    <row r="57" ht="12.75" customHeight="1">
      <c r="A57" s="199"/>
      <c r="B57" s="199"/>
      <c r="C57" s="199"/>
      <c r="D57" s="53"/>
      <c r="E57" s="54"/>
      <c r="F57" s="204"/>
      <c r="G57" s="109"/>
      <c r="H57" s="126"/>
      <c r="I57" s="126"/>
      <c r="J57" s="126"/>
      <c r="K57" s="205"/>
      <c r="L57" s="126"/>
      <c r="M57" s="20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207"/>
    </row>
    <row r="58" ht="12.75" customHeight="1">
      <c r="A58" s="200"/>
      <c r="B58" s="200"/>
      <c r="C58" s="55"/>
      <c r="D58" s="51"/>
      <c r="E58" s="52"/>
      <c r="F58" s="71"/>
      <c r="G58" s="112"/>
      <c r="H58" s="108"/>
      <c r="I58" s="108"/>
      <c r="J58" s="108"/>
      <c r="K58" s="201"/>
      <c r="L58" s="108"/>
      <c r="M58" s="203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202"/>
    </row>
    <row r="59" ht="12.75" customHeight="1">
      <c r="A59" s="200"/>
      <c r="B59" s="200"/>
      <c r="C59" s="199"/>
      <c r="D59" s="51"/>
      <c r="E59" s="52"/>
      <c r="F59" s="71"/>
      <c r="G59" s="112"/>
      <c r="H59" s="108"/>
      <c r="I59" s="108"/>
      <c r="J59" s="108"/>
      <c r="K59" s="201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202"/>
    </row>
    <row r="60" ht="12.75" customHeight="1">
      <c r="A60" s="200"/>
      <c r="B60" s="200"/>
      <c r="C60" s="200"/>
      <c r="D60" s="51"/>
      <c r="E60" s="52"/>
      <c r="F60" s="71"/>
      <c r="G60" s="112"/>
      <c r="H60" s="108"/>
      <c r="I60" s="108"/>
      <c r="J60" s="108"/>
      <c r="K60" s="201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202"/>
    </row>
    <row r="61" ht="12.75" customHeight="1">
      <c r="A61" s="200"/>
      <c r="B61" s="200"/>
      <c r="C61" s="200"/>
      <c r="D61" s="51"/>
      <c r="E61" s="201"/>
      <c r="F61" s="71"/>
      <c r="G61" s="112"/>
      <c r="H61" s="108"/>
      <c r="I61" s="108"/>
      <c r="J61" s="108"/>
      <c r="K61" s="201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202"/>
    </row>
    <row r="62" ht="12.75" customHeight="1">
      <c r="A62" s="200"/>
      <c r="B62" s="200"/>
      <c r="C62" s="200"/>
      <c r="D62" s="51"/>
      <c r="E62" s="52"/>
      <c r="F62" s="71"/>
      <c r="G62" s="112"/>
      <c r="H62" s="108"/>
      <c r="I62" s="108"/>
      <c r="J62" s="108"/>
      <c r="K62" s="201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202"/>
    </row>
    <row r="63" ht="12.75" customHeight="1">
      <c r="A63" s="108"/>
      <c r="B63" s="108"/>
      <c r="C63" s="200"/>
      <c r="D63" s="51"/>
      <c r="E63" s="52"/>
      <c r="F63" s="208"/>
      <c r="G63" s="112"/>
      <c r="H63" s="108"/>
      <c r="I63" s="108"/>
      <c r="J63" s="108"/>
      <c r="K63" s="201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202"/>
    </row>
    <row r="64" ht="12.75" customHeight="1">
      <c r="A64" s="199"/>
      <c r="B64" s="199"/>
      <c r="C64" s="200"/>
      <c r="D64" s="51"/>
      <c r="E64" s="52"/>
      <c r="F64" s="208"/>
      <c r="G64" s="112"/>
      <c r="H64" s="108"/>
      <c r="I64" s="108"/>
      <c r="J64" s="108"/>
      <c r="K64" s="201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202"/>
    </row>
    <row r="65" ht="12.75" customHeight="1">
      <c r="A65" s="199"/>
      <c r="B65" s="199"/>
      <c r="C65" s="108"/>
      <c r="D65" s="191"/>
      <c r="E65" s="209"/>
      <c r="F65" s="108"/>
      <c r="G65" s="108"/>
      <c r="H65" s="108"/>
      <c r="I65" s="108"/>
      <c r="J65" s="108"/>
      <c r="K65" s="201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202"/>
    </row>
    <row r="66" ht="12.75" customHeight="1">
      <c r="A66" s="210"/>
      <c r="B66" s="211"/>
      <c r="C66" s="108"/>
      <c r="D66" s="191"/>
      <c r="E66" s="209"/>
      <c r="F66" s="112"/>
      <c r="G66" s="108"/>
      <c r="H66" s="108"/>
      <c r="I66" s="108"/>
      <c r="J66" s="108"/>
      <c r="K66" s="201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202"/>
    </row>
    <row r="67" ht="12.75" customHeight="1">
      <c r="A67" s="210"/>
      <c r="B67" s="211"/>
      <c r="C67" s="108"/>
      <c r="D67" s="191"/>
      <c r="E67" s="209"/>
      <c r="F67" s="108"/>
      <c r="G67" s="108"/>
      <c r="H67" s="108"/>
      <c r="I67" s="108"/>
      <c r="J67" s="108"/>
      <c r="K67" s="201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202"/>
    </row>
    <row r="68" ht="12.75" customHeight="1">
      <c r="A68" s="210"/>
      <c r="B68" s="211"/>
      <c r="C68" s="108"/>
      <c r="D68" s="191"/>
      <c r="E68" s="209"/>
      <c r="F68" s="108"/>
      <c r="G68" s="108"/>
      <c r="H68" s="108"/>
      <c r="I68" s="108"/>
      <c r="J68" s="108"/>
      <c r="K68" s="201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202"/>
    </row>
    <row r="69" ht="12.75" customHeight="1">
      <c r="A69" s="210"/>
      <c r="B69" s="211"/>
      <c r="C69" s="108"/>
      <c r="D69" s="191"/>
      <c r="E69" s="209"/>
      <c r="F69" s="108"/>
      <c r="G69" s="108"/>
      <c r="H69" s="108"/>
      <c r="I69" s="108"/>
      <c r="J69" s="108"/>
      <c r="K69" s="201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</row>
    <row r="70" ht="12.75" customHeight="1">
      <c r="A70" s="210"/>
      <c r="B70" s="211"/>
      <c r="C70" s="108"/>
      <c r="D70" s="191"/>
      <c r="E70" s="209"/>
      <c r="F70" s="108"/>
      <c r="G70" s="108"/>
      <c r="H70" s="108"/>
      <c r="I70" s="108"/>
      <c r="J70" s="108"/>
      <c r="K70" s="201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</row>
    <row r="71" ht="12.75" customHeight="1">
      <c r="A71" s="210"/>
      <c r="B71" s="211"/>
      <c r="C71" s="108"/>
      <c r="D71" s="191"/>
      <c r="E71" s="209"/>
      <c r="F71" s="108"/>
      <c r="G71" s="108"/>
      <c r="H71" s="108"/>
      <c r="I71" s="108"/>
      <c r="J71" s="108"/>
      <c r="K71" s="201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</row>
    <row r="72" ht="12.75" customHeight="1">
      <c r="A72" s="210"/>
      <c r="B72" s="211"/>
      <c r="C72" s="108"/>
      <c r="D72" s="191"/>
      <c r="E72" s="209"/>
      <c r="F72" s="108"/>
      <c r="G72" s="108"/>
      <c r="H72" s="108"/>
      <c r="I72" s="108"/>
      <c r="J72" s="108"/>
      <c r="K72" s="201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</row>
    <row r="73" ht="12.75" customHeight="1">
      <c r="A73" s="210"/>
      <c r="B73" s="211"/>
      <c r="C73" s="108"/>
      <c r="D73" s="191"/>
      <c r="E73" s="209"/>
      <c r="F73" s="108"/>
      <c r="G73" s="108"/>
      <c r="H73" s="108"/>
      <c r="I73" s="108"/>
      <c r="J73" s="108"/>
      <c r="K73" s="201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</row>
    <row r="74" ht="12.75" customHeight="1">
      <c r="A74" s="210"/>
      <c r="B74" s="211"/>
      <c r="C74" s="108"/>
      <c r="D74" s="191"/>
      <c r="E74" s="209"/>
      <c r="F74" s="108"/>
      <c r="G74" s="108"/>
      <c r="H74" s="108"/>
      <c r="I74" s="108"/>
      <c r="J74" s="108"/>
      <c r="K74" s="201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</row>
    <row r="75" ht="12.75" customHeight="1">
      <c r="A75" s="210"/>
      <c r="B75" s="211"/>
      <c r="C75" s="108"/>
      <c r="D75" s="191"/>
      <c r="E75" s="209"/>
      <c r="F75" s="108"/>
      <c r="G75" s="108"/>
      <c r="H75" s="108"/>
      <c r="I75" s="108"/>
      <c r="J75" s="108"/>
      <c r="K75" s="201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</row>
    <row r="76" ht="12.75" customHeight="1">
      <c r="A76" s="210"/>
      <c r="B76" s="211"/>
      <c r="C76" s="108"/>
      <c r="D76" s="191"/>
      <c r="E76" s="209"/>
      <c r="F76" s="108"/>
      <c r="G76" s="108"/>
      <c r="H76" s="108"/>
      <c r="I76" s="108"/>
      <c r="J76" s="108"/>
      <c r="K76" s="201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</row>
    <row r="77" ht="12.75" customHeight="1">
      <c r="A77" s="210"/>
      <c r="B77" s="211"/>
      <c r="C77" s="108"/>
      <c r="D77" s="191"/>
      <c r="E77" s="209"/>
      <c r="F77" s="108"/>
      <c r="G77" s="108"/>
      <c r="H77" s="108"/>
      <c r="I77" s="108"/>
      <c r="J77" s="108"/>
      <c r="K77" s="201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</row>
    <row r="78" ht="12.75" customHeight="1">
      <c r="A78" s="210"/>
      <c r="B78" s="211"/>
      <c r="C78" s="108"/>
      <c r="D78" s="191"/>
      <c r="E78" s="209"/>
      <c r="F78" s="108"/>
      <c r="G78" s="108"/>
      <c r="H78" s="108"/>
      <c r="I78" s="108"/>
      <c r="J78" s="108"/>
      <c r="K78" s="201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</row>
    <row r="79" ht="12.75" customHeight="1">
      <c r="A79" s="210"/>
      <c r="B79" s="211"/>
      <c r="C79" s="108"/>
      <c r="D79" s="191"/>
      <c r="E79" s="209"/>
      <c r="F79" s="108"/>
      <c r="G79" s="108"/>
      <c r="H79" s="108"/>
      <c r="I79" s="108"/>
      <c r="J79" s="108"/>
      <c r="K79" s="201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</row>
    <row r="80" ht="12.75" customHeight="1">
      <c r="A80" s="210"/>
      <c r="B80" s="211"/>
      <c r="C80" s="108"/>
      <c r="D80" s="191"/>
      <c r="E80" s="209"/>
      <c r="F80" s="108"/>
      <c r="G80" s="108"/>
      <c r="H80" s="108"/>
      <c r="I80" s="108"/>
      <c r="J80" s="108"/>
      <c r="K80" s="201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</row>
    <row r="81" ht="12.75" customHeight="1">
      <c r="A81" s="210"/>
      <c r="B81" s="211"/>
      <c r="C81" s="108"/>
      <c r="D81" s="191"/>
      <c r="E81" s="209"/>
      <c r="F81" s="108"/>
      <c r="G81" s="108"/>
      <c r="H81" s="108"/>
      <c r="I81" s="108"/>
      <c r="J81" s="108"/>
      <c r="K81" s="201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</row>
    <row r="82" ht="12.75" customHeight="1">
      <c r="A82" s="210"/>
      <c r="B82" s="211"/>
      <c r="C82" s="108"/>
      <c r="D82" s="191"/>
      <c r="E82" s="209"/>
      <c r="F82" s="108"/>
      <c r="G82" s="108"/>
      <c r="H82" s="108"/>
      <c r="I82" s="108"/>
      <c r="J82" s="108"/>
      <c r="K82" s="201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</row>
    <row r="83" ht="12.75" customHeight="1">
      <c r="A83" s="210"/>
      <c r="B83" s="211"/>
      <c r="C83" s="108"/>
      <c r="D83" s="191"/>
      <c r="E83" s="209"/>
      <c r="F83" s="108"/>
      <c r="G83" s="108"/>
      <c r="H83" s="108"/>
      <c r="I83" s="108"/>
      <c r="J83" s="108"/>
      <c r="K83" s="201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</row>
    <row r="84" ht="12.75" customHeight="1">
      <c r="A84" s="210"/>
      <c r="B84" s="211"/>
      <c r="C84" s="108"/>
      <c r="D84" s="191"/>
      <c r="E84" s="209"/>
      <c r="F84" s="108"/>
      <c r="G84" s="108"/>
      <c r="H84" s="108"/>
      <c r="I84" s="108"/>
      <c r="J84" s="108"/>
      <c r="K84" s="201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</row>
    <row r="85" ht="12.75" customHeight="1">
      <c r="A85" s="210"/>
      <c r="B85" s="211"/>
      <c r="C85" s="108"/>
      <c r="D85" s="191"/>
      <c r="E85" s="209"/>
      <c r="F85" s="108"/>
      <c r="G85" s="108"/>
      <c r="H85" s="108"/>
      <c r="I85" s="108"/>
      <c r="J85" s="108"/>
      <c r="K85" s="201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</row>
    <row r="86" ht="12.75" customHeight="1">
      <c r="A86" s="210"/>
      <c r="B86" s="211"/>
      <c r="C86" s="108"/>
      <c r="D86" s="191"/>
      <c r="E86" s="209"/>
      <c r="F86" s="108"/>
      <c r="G86" s="108"/>
      <c r="H86" s="108"/>
      <c r="I86" s="108"/>
      <c r="J86" s="108"/>
      <c r="K86" s="201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</row>
    <row r="87" ht="12.75" customHeight="1">
      <c r="A87" s="210"/>
      <c r="B87" s="211"/>
      <c r="C87" s="108"/>
      <c r="D87" s="191"/>
      <c r="E87" s="209"/>
      <c r="F87" s="108"/>
      <c r="G87" s="108"/>
      <c r="H87" s="108"/>
      <c r="I87" s="108"/>
      <c r="J87" s="108"/>
      <c r="K87" s="201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</row>
    <row r="88" ht="12.75" customHeight="1">
      <c r="A88" s="210"/>
      <c r="B88" s="211"/>
      <c r="C88" s="108"/>
      <c r="D88" s="191"/>
      <c r="E88" s="209"/>
      <c r="F88" s="108"/>
      <c r="G88" s="108"/>
      <c r="H88" s="108"/>
      <c r="I88" s="108"/>
      <c r="J88" s="108"/>
      <c r="K88" s="201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</row>
    <row r="89" ht="12.75" customHeight="1">
      <c r="A89" s="210"/>
      <c r="B89" s="211"/>
      <c r="C89" s="108"/>
      <c r="D89" s="191"/>
      <c r="E89" s="209"/>
      <c r="F89" s="108"/>
      <c r="G89" s="108"/>
      <c r="H89" s="108"/>
      <c r="I89" s="108"/>
      <c r="J89" s="108"/>
      <c r="K89" s="201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</row>
    <row r="90" ht="12.75" customHeight="1">
      <c r="A90" s="210"/>
      <c r="B90" s="211"/>
      <c r="C90" s="108"/>
      <c r="D90" s="191"/>
      <c r="E90" s="209"/>
      <c r="F90" s="108"/>
      <c r="G90" s="108"/>
      <c r="H90" s="108"/>
      <c r="I90" s="108"/>
      <c r="J90" s="108"/>
      <c r="K90" s="201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</row>
    <row r="91" ht="12.75" customHeight="1">
      <c r="A91" s="210"/>
      <c r="B91" s="211"/>
      <c r="C91" s="108"/>
      <c r="D91" s="191"/>
      <c r="E91" s="209"/>
      <c r="F91" s="108"/>
      <c r="G91" s="108"/>
      <c r="H91" s="108"/>
      <c r="I91" s="108"/>
      <c r="J91" s="108"/>
      <c r="K91" s="201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</row>
    <row r="92" ht="12.75" customHeight="1">
      <c r="A92" s="210"/>
      <c r="B92" s="211"/>
      <c r="C92" s="108"/>
      <c r="D92" s="191"/>
      <c r="E92" s="209"/>
      <c r="F92" s="108"/>
      <c r="G92" s="108"/>
      <c r="H92" s="108"/>
      <c r="I92" s="108"/>
      <c r="J92" s="108"/>
      <c r="K92" s="201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</row>
    <row r="93" ht="12.75" customHeight="1">
      <c r="A93" s="210"/>
      <c r="B93" s="211"/>
      <c r="C93" s="108"/>
      <c r="D93" s="191"/>
      <c r="E93" s="209"/>
      <c r="F93" s="108"/>
      <c r="G93" s="108"/>
      <c r="H93" s="108"/>
      <c r="I93" s="108"/>
      <c r="J93" s="108"/>
      <c r="K93" s="201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</row>
    <row r="94" ht="12.75" customHeight="1">
      <c r="A94" s="210"/>
      <c r="B94" s="211"/>
      <c r="C94" s="108"/>
      <c r="D94" s="191"/>
      <c r="E94" s="209"/>
      <c r="F94" s="108"/>
      <c r="G94" s="108"/>
      <c r="H94" s="108"/>
      <c r="I94" s="108"/>
      <c r="J94" s="108"/>
      <c r="K94" s="201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</row>
    <row r="95" ht="12.75" customHeight="1">
      <c r="A95" s="210"/>
      <c r="B95" s="211"/>
      <c r="C95" s="108"/>
      <c r="D95" s="191"/>
      <c r="E95" s="209"/>
      <c r="F95" s="108"/>
      <c r="G95" s="108"/>
      <c r="H95" s="108"/>
      <c r="I95" s="108"/>
      <c r="J95" s="108"/>
      <c r="K95" s="201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</row>
    <row r="96" ht="12.75" customHeight="1">
      <c r="A96" s="210"/>
      <c r="B96" s="211"/>
      <c r="C96" s="108"/>
      <c r="D96" s="191"/>
      <c r="E96" s="209"/>
      <c r="F96" s="108"/>
      <c r="G96" s="108"/>
      <c r="H96" s="108"/>
      <c r="I96" s="108"/>
      <c r="J96" s="108"/>
      <c r="K96" s="201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</row>
    <row r="97" ht="12.75" customHeight="1">
      <c r="A97" s="210"/>
      <c r="B97" s="211"/>
      <c r="C97" s="108"/>
      <c r="D97" s="191"/>
      <c r="E97" s="209"/>
      <c r="F97" s="108"/>
      <c r="G97" s="108"/>
      <c r="H97" s="108"/>
      <c r="I97" s="108"/>
      <c r="J97" s="108"/>
      <c r="K97" s="201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</row>
    <row r="98" ht="12.75" customHeight="1">
      <c r="A98" s="210"/>
      <c r="B98" s="211"/>
      <c r="C98" s="108"/>
      <c r="D98" s="191"/>
      <c r="E98" s="209"/>
      <c r="F98" s="108"/>
      <c r="G98" s="108"/>
      <c r="H98" s="108"/>
      <c r="I98" s="108"/>
      <c r="J98" s="108"/>
      <c r="K98" s="201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</row>
    <row r="99" ht="12.75" customHeight="1">
      <c r="A99" s="210"/>
      <c r="B99" s="211"/>
      <c r="C99" s="108"/>
      <c r="D99" s="191"/>
      <c r="E99" s="209"/>
      <c r="F99" s="108"/>
      <c r="G99" s="108"/>
      <c r="H99" s="108"/>
      <c r="I99" s="108"/>
      <c r="J99" s="108"/>
      <c r="K99" s="201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</row>
    <row r="100" ht="12.75" customHeight="1">
      <c r="A100" s="210"/>
      <c r="B100" s="211"/>
      <c r="C100" s="108"/>
      <c r="D100" s="191"/>
      <c r="E100" s="209"/>
      <c r="F100" s="108"/>
      <c r="G100" s="108"/>
      <c r="H100" s="108"/>
      <c r="I100" s="108"/>
      <c r="J100" s="108"/>
      <c r="K100" s="201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</row>
    <row r="101" ht="12.75" customHeight="1">
      <c r="A101" s="210"/>
      <c r="B101" s="211"/>
      <c r="C101" s="108"/>
      <c r="D101" s="191"/>
      <c r="E101" s="209"/>
      <c r="F101" s="108"/>
      <c r="G101" s="108"/>
      <c r="H101" s="108"/>
      <c r="I101" s="108"/>
      <c r="J101" s="108"/>
      <c r="K101" s="201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</row>
    <row r="102" ht="12.75" customHeight="1">
      <c r="A102" s="210"/>
      <c r="B102" s="211"/>
      <c r="C102" s="108"/>
      <c r="D102" s="191"/>
      <c r="E102" s="209"/>
      <c r="F102" s="108"/>
      <c r="G102" s="108"/>
      <c r="H102" s="108"/>
      <c r="I102" s="108"/>
      <c r="J102" s="108"/>
      <c r="K102" s="201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</row>
    <row r="103" ht="12.75" customHeight="1">
      <c r="A103" s="210"/>
      <c r="B103" s="211"/>
      <c r="C103" s="108"/>
      <c r="D103" s="191"/>
      <c r="E103" s="209"/>
      <c r="F103" s="108"/>
      <c r="G103" s="108"/>
      <c r="H103" s="108"/>
      <c r="I103" s="108"/>
      <c r="J103" s="108"/>
      <c r="K103" s="201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</row>
    <row r="104" ht="12.75" customHeight="1">
      <c r="A104" s="210"/>
      <c r="B104" s="211"/>
      <c r="C104" s="108"/>
      <c r="D104" s="191"/>
      <c r="E104" s="209"/>
      <c r="F104" s="108"/>
      <c r="G104" s="108"/>
      <c r="H104" s="108"/>
      <c r="I104" s="108"/>
      <c r="J104" s="108"/>
      <c r="K104" s="201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</row>
    <row r="105" ht="12.75" customHeight="1">
      <c r="A105" s="210"/>
      <c r="B105" s="211"/>
      <c r="C105" s="108"/>
      <c r="D105" s="191"/>
      <c r="E105" s="209"/>
      <c r="F105" s="108"/>
      <c r="G105" s="108"/>
      <c r="H105" s="108"/>
      <c r="I105" s="108"/>
      <c r="J105" s="108"/>
      <c r="K105" s="201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</row>
    <row r="106" ht="12.75" customHeight="1">
      <c r="A106" s="210"/>
      <c r="B106" s="211"/>
      <c r="C106" s="108"/>
      <c r="D106" s="191"/>
      <c r="E106" s="209"/>
      <c r="F106" s="108"/>
      <c r="G106" s="108"/>
      <c r="H106" s="108"/>
      <c r="I106" s="108"/>
      <c r="J106" s="108"/>
      <c r="K106" s="201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</row>
    <row r="107" ht="12.75" customHeight="1">
      <c r="A107" s="210"/>
      <c r="B107" s="211"/>
      <c r="C107" s="108"/>
      <c r="D107" s="191"/>
      <c r="E107" s="209"/>
      <c r="F107" s="108"/>
      <c r="G107" s="108"/>
      <c r="H107" s="108"/>
      <c r="I107" s="108"/>
      <c r="J107" s="108"/>
      <c r="K107" s="201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</row>
    <row r="108" ht="12.75" customHeight="1">
      <c r="A108" s="210"/>
      <c r="B108" s="211"/>
      <c r="C108" s="108"/>
      <c r="D108" s="191"/>
      <c r="E108" s="209"/>
      <c r="F108" s="108"/>
      <c r="G108" s="108"/>
      <c r="H108" s="108"/>
      <c r="I108" s="108"/>
      <c r="J108" s="108"/>
      <c r="K108" s="201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</row>
    <row r="109" ht="12.75" customHeight="1">
      <c r="A109" s="210"/>
      <c r="B109" s="211"/>
      <c r="C109" s="108"/>
      <c r="D109" s="191"/>
      <c r="E109" s="209"/>
      <c r="F109" s="108"/>
      <c r="G109" s="108"/>
      <c r="H109" s="108"/>
      <c r="I109" s="108"/>
      <c r="J109" s="108"/>
      <c r="K109" s="201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</row>
    <row r="110" ht="12.75" customHeight="1">
      <c r="A110" s="210"/>
      <c r="B110" s="211"/>
      <c r="C110" s="108"/>
      <c r="D110" s="191"/>
      <c r="E110" s="209"/>
      <c r="F110" s="108"/>
      <c r="G110" s="108"/>
      <c r="H110" s="108"/>
      <c r="I110" s="108"/>
      <c r="J110" s="108"/>
      <c r="K110" s="201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</row>
    <row r="111" ht="12.75" customHeight="1">
      <c r="A111" s="210"/>
      <c r="B111" s="211"/>
      <c r="C111" s="108"/>
      <c r="D111" s="191"/>
      <c r="E111" s="209"/>
      <c r="F111" s="108"/>
      <c r="G111" s="108"/>
      <c r="H111" s="108"/>
      <c r="I111" s="108"/>
      <c r="J111" s="108"/>
      <c r="K111" s="201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</row>
    <row r="112" ht="12.75" customHeight="1">
      <c r="A112" s="210"/>
      <c r="B112" s="211"/>
      <c r="C112" s="108"/>
      <c r="D112" s="191"/>
      <c r="E112" s="209"/>
      <c r="F112" s="108"/>
      <c r="G112" s="108"/>
      <c r="H112" s="108"/>
      <c r="I112" s="108"/>
      <c r="J112" s="108"/>
      <c r="K112" s="201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</row>
    <row r="113" ht="12.75" customHeight="1">
      <c r="A113" s="210"/>
      <c r="B113" s="211"/>
      <c r="C113" s="108"/>
      <c r="D113" s="191"/>
      <c r="E113" s="209"/>
      <c r="F113" s="108"/>
      <c r="G113" s="108"/>
      <c r="H113" s="108"/>
      <c r="I113" s="108"/>
      <c r="J113" s="108"/>
      <c r="K113" s="201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</row>
    <row r="114" ht="12.75" customHeight="1">
      <c r="A114" s="210"/>
      <c r="B114" s="211"/>
      <c r="C114" s="108"/>
      <c r="D114" s="191"/>
      <c r="E114" s="209"/>
      <c r="F114" s="108"/>
      <c r="G114" s="108"/>
      <c r="H114" s="108"/>
      <c r="I114" s="108"/>
      <c r="J114" s="108"/>
      <c r="K114" s="201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</row>
    <row r="115" ht="12.75" customHeight="1">
      <c r="A115" s="210"/>
      <c r="B115" s="211"/>
      <c r="C115" s="108"/>
      <c r="D115" s="191"/>
      <c r="E115" s="209"/>
      <c r="F115" s="108"/>
      <c r="G115" s="108"/>
      <c r="H115" s="108"/>
      <c r="I115" s="108"/>
      <c r="J115" s="108"/>
      <c r="K115" s="201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</row>
    <row r="116" ht="12.75" customHeight="1">
      <c r="A116" s="210"/>
      <c r="B116" s="211"/>
      <c r="C116" s="108"/>
      <c r="D116" s="191"/>
      <c r="E116" s="209"/>
      <c r="F116" s="108"/>
      <c r="G116" s="108"/>
      <c r="H116" s="108"/>
      <c r="I116" s="108"/>
      <c r="J116" s="108"/>
      <c r="K116" s="201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</row>
    <row r="117" ht="12.75" customHeight="1">
      <c r="A117" s="210"/>
      <c r="B117" s="211"/>
      <c r="C117" s="108"/>
      <c r="D117" s="191"/>
      <c r="E117" s="209"/>
      <c r="F117" s="108"/>
      <c r="G117" s="108"/>
      <c r="H117" s="108"/>
      <c r="I117" s="108"/>
      <c r="J117" s="108"/>
      <c r="K117" s="201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</row>
    <row r="118" ht="12.75" customHeight="1">
      <c r="A118" s="210"/>
      <c r="B118" s="211"/>
      <c r="C118" s="108"/>
      <c r="D118" s="191"/>
      <c r="E118" s="209"/>
      <c r="F118" s="108"/>
      <c r="G118" s="108"/>
      <c r="H118" s="108"/>
      <c r="I118" s="108"/>
      <c r="J118" s="108"/>
      <c r="K118" s="201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</row>
    <row r="119" ht="12.75" customHeight="1">
      <c r="A119" s="210"/>
      <c r="B119" s="211"/>
      <c r="C119" s="108"/>
      <c r="D119" s="191"/>
      <c r="E119" s="209"/>
      <c r="F119" s="108"/>
      <c r="G119" s="108"/>
      <c r="H119" s="108"/>
      <c r="I119" s="108"/>
      <c r="J119" s="108"/>
      <c r="K119" s="201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</row>
    <row r="120" ht="12.75" customHeight="1">
      <c r="A120" s="210"/>
      <c r="B120" s="211"/>
      <c r="C120" s="108"/>
      <c r="D120" s="191"/>
      <c r="E120" s="209"/>
      <c r="F120" s="108"/>
      <c r="G120" s="108"/>
      <c r="H120" s="108"/>
      <c r="I120" s="108"/>
      <c r="J120" s="108"/>
      <c r="K120" s="201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</row>
    <row r="121" ht="12.75" customHeight="1">
      <c r="A121" s="210"/>
      <c r="B121" s="211"/>
      <c r="C121" s="108"/>
      <c r="D121" s="191"/>
      <c r="E121" s="209"/>
      <c r="F121" s="108"/>
      <c r="G121" s="108"/>
      <c r="H121" s="108"/>
      <c r="I121" s="108"/>
      <c r="J121" s="108"/>
      <c r="K121" s="201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</row>
    <row r="122" ht="12.75" customHeight="1">
      <c r="A122" s="210"/>
      <c r="B122" s="211"/>
      <c r="C122" s="108"/>
      <c r="D122" s="191"/>
      <c r="E122" s="209"/>
      <c r="F122" s="108"/>
      <c r="G122" s="108"/>
      <c r="H122" s="108"/>
      <c r="I122" s="108"/>
      <c r="J122" s="108"/>
      <c r="K122" s="201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</row>
    <row r="123" ht="12.75" customHeight="1">
      <c r="A123" s="210"/>
      <c r="B123" s="211"/>
      <c r="C123" s="108"/>
      <c r="D123" s="191"/>
      <c r="E123" s="209"/>
      <c r="F123" s="108"/>
      <c r="G123" s="108"/>
      <c r="H123" s="108"/>
      <c r="I123" s="108"/>
      <c r="J123" s="108"/>
      <c r="K123" s="201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</row>
    <row r="124" ht="12.75" customHeight="1">
      <c r="A124" s="210"/>
      <c r="B124" s="211"/>
      <c r="C124" s="108"/>
      <c r="D124" s="191"/>
      <c r="E124" s="209"/>
      <c r="F124" s="108"/>
      <c r="G124" s="108"/>
      <c r="H124" s="108"/>
      <c r="I124" s="108"/>
      <c r="J124" s="108"/>
      <c r="K124" s="201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</row>
    <row r="125" ht="12.75" customHeight="1">
      <c r="A125" s="210"/>
      <c r="B125" s="211"/>
      <c r="C125" s="108"/>
      <c r="D125" s="191"/>
      <c r="E125" s="209"/>
      <c r="F125" s="108"/>
      <c r="G125" s="108"/>
      <c r="H125" s="108"/>
      <c r="I125" s="108"/>
      <c r="J125" s="108"/>
      <c r="K125" s="201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</row>
    <row r="126" ht="12.75" customHeight="1">
      <c r="A126" s="210"/>
      <c r="B126" s="211"/>
      <c r="C126" s="108"/>
      <c r="D126" s="191"/>
      <c r="E126" s="209"/>
      <c r="F126" s="108"/>
      <c r="G126" s="108"/>
      <c r="H126" s="108"/>
      <c r="I126" s="108"/>
      <c r="J126" s="108"/>
      <c r="K126" s="201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</row>
    <row r="127" ht="12.75" customHeight="1">
      <c r="A127" s="210"/>
      <c r="B127" s="211"/>
      <c r="C127" s="108"/>
      <c r="D127" s="191"/>
      <c r="E127" s="209"/>
      <c r="F127" s="108"/>
      <c r="G127" s="108"/>
      <c r="H127" s="108"/>
      <c r="I127" s="108"/>
      <c r="J127" s="108"/>
      <c r="K127" s="201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</row>
    <row r="128" ht="12.75" customHeight="1">
      <c r="A128" s="210"/>
      <c r="B128" s="211"/>
      <c r="C128" s="108"/>
      <c r="D128" s="191"/>
      <c r="E128" s="209"/>
      <c r="F128" s="108"/>
      <c r="G128" s="108"/>
      <c r="H128" s="108"/>
      <c r="I128" s="108"/>
      <c r="J128" s="108"/>
      <c r="K128" s="201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</row>
    <row r="129" ht="12.75" customHeight="1">
      <c r="A129" s="210"/>
      <c r="B129" s="211"/>
      <c r="C129" s="108"/>
      <c r="D129" s="191"/>
      <c r="E129" s="209"/>
      <c r="F129" s="108"/>
      <c r="G129" s="108"/>
      <c r="H129" s="108"/>
      <c r="I129" s="108"/>
      <c r="J129" s="108"/>
      <c r="K129" s="201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</row>
    <row r="130" ht="12.75" customHeight="1">
      <c r="A130" s="210"/>
      <c r="B130" s="211"/>
      <c r="C130" s="108"/>
      <c r="D130" s="191"/>
      <c r="E130" s="209"/>
      <c r="F130" s="108"/>
      <c r="G130" s="108"/>
      <c r="H130" s="108"/>
      <c r="I130" s="108"/>
      <c r="J130" s="108"/>
      <c r="K130" s="201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</row>
    <row r="131" ht="12.75" customHeight="1">
      <c r="A131" s="210"/>
      <c r="B131" s="211"/>
      <c r="C131" s="108"/>
      <c r="D131" s="191"/>
      <c r="E131" s="209"/>
      <c r="F131" s="108"/>
      <c r="G131" s="108"/>
      <c r="H131" s="108"/>
      <c r="I131" s="108"/>
      <c r="J131" s="108"/>
      <c r="K131" s="201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</row>
    <row r="132" ht="12.75" customHeight="1">
      <c r="A132" s="210"/>
      <c r="B132" s="211"/>
      <c r="C132" s="108"/>
      <c r="D132" s="191"/>
      <c r="E132" s="209"/>
      <c r="F132" s="108"/>
      <c r="G132" s="108"/>
      <c r="H132" s="108"/>
      <c r="I132" s="108"/>
      <c r="J132" s="108"/>
      <c r="K132" s="201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</row>
    <row r="133" ht="12.75" customHeight="1">
      <c r="A133" s="210"/>
      <c r="B133" s="211"/>
      <c r="C133" s="108"/>
      <c r="D133" s="191"/>
      <c r="E133" s="209"/>
      <c r="F133" s="108"/>
      <c r="G133" s="108"/>
      <c r="H133" s="108"/>
      <c r="I133" s="108"/>
      <c r="J133" s="108"/>
      <c r="K133" s="201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</row>
    <row r="134" ht="12.75" customHeight="1">
      <c r="A134" s="210"/>
      <c r="B134" s="211"/>
      <c r="C134" s="108"/>
      <c r="D134" s="191"/>
      <c r="E134" s="209"/>
      <c r="F134" s="108"/>
      <c r="G134" s="108"/>
      <c r="H134" s="108"/>
      <c r="I134" s="108"/>
      <c r="J134" s="108"/>
      <c r="K134" s="201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</row>
    <row r="135" ht="12.75" customHeight="1">
      <c r="A135" s="210"/>
      <c r="B135" s="211"/>
      <c r="C135" s="108"/>
      <c r="D135" s="191"/>
      <c r="E135" s="209"/>
      <c r="F135" s="108"/>
      <c r="G135" s="108"/>
      <c r="H135" s="108"/>
      <c r="I135" s="108"/>
      <c r="J135" s="108"/>
      <c r="K135" s="201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</row>
    <row r="136" ht="12.75" customHeight="1">
      <c r="A136" s="210"/>
      <c r="B136" s="211"/>
      <c r="C136" s="108"/>
      <c r="D136" s="191"/>
      <c r="E136" s="209"/>
      <c r="F136" s="108"/>
      <c r="G136" s="108"/>
      <c r="H136" s="108"/>
      <c r="I136" s="108"/>
      <c r="J136" s="108"/>
      <c r="K136" s="201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</row>
    <row r="137" ht="12.75" customHeight="1">
      <c r="A137" s="210"/>
      <c r="B137" s="211"/>
      <c r="C137" s="108"/>
      <c r="D137" s="191"/>
      <c r="E137" s="209"/>
      <c r="F137" s="108"/>
      <c r="G137" s="108"/>
      <c r="H137" s="108"/>
      <c r="I137" s="108"/>
      <c r="J137" s="108"/>
      <c r="K137" s="201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</row>
    <row r="138" ht="12.75" customHeight="1">
      <c r="A138" s="210"/>
      <c r="B138" s="211"/>
      <c r="C138" s="108"/>
      <c r="D138" s="191"/>
      <c r="E138" s="209"/>
      <c r="F138" s="108"/>
      <c r="G138" s="108"/>
      <c r="H138" s="108"/>
      <c r="I138" s="108"/>
      <c r="J138" s="108"/>
      <c r="K138" s="201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</row>
    <row r="139" ht="12.75" customHeight="1">
      <c r="A139" s="210"/>
      <c r="B139" s="211"/>
      <c r="C139" s="108"/>
      <c r="D139" s="191"/>
      <c r="E139" s="209"/>
      <c r="F139" s="108"/>
      <c r="G139" s="108"/>
      <c r="H139" s="108"/>
      <c r="I139" s="108"/>
      <c r="J139" s="108"/>
      <c r="K139" s="201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</row>
    <row r="140" ht="12.75" customHeight="1">
      <c r="A140" s="210"/>
      <c r="B140" s="211"/>
      <c r="C140" s="108"/>
      <c r="D140" s="191"/>
      <c r="E140" s="209"/>
      <c r="F140" s="108"/>
      <c r="G140" s="108"/>
      <c r="H140" s="108"/>
      <c r="I140" s="108"/>
      <c r="J140" s="108"/>
      <c r="K140" s="201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</row>
    <row r="141" ht="12.75" customHeight="1">
      <c r="A141" s="210"/>
      <c r="B141" s="211"/>
      <c r="C141" s="108"/>
      <c r="D141" s="191"/>
      <c r="E141" s="209"/>
      <c r="F141" s="108"/>
      <c r="G141" s="108"/>
      <c r="H141" s="108"/>
      <c r="I141" s="108"/>
      <c r="J141" s="108"/>
      <c r="K141" s="201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</row>
    <row r="142" ht="12.75" customHeight="1">
      <c r="A142" s="210"/>
      <c r="B142" s="211"/>
      <c r="C142" s="108"/>
      <c r="D142" s="191"/>
      <c r="E142" s="209"/>
      <c r="F142" s="108"/>
      <c r="G142" s="108"/>
      <c r="H142" s="108"/>
      <c r="I142" s="108"/>
      <c r="J142" s="108"/>
      <c r="K142" s="201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</row>
    <row r="143" ht="12.75" customHeight="1">
      <c r="A143" s="210"/>
      <c r="B143" s="211"/>
      <c r="C143" s="108"/>
      <c r="D143" s="191"/>
      <c r="E143" s="209"/>
      <c r="F143" s="108"/>
      <c r="G143" s="108"/>
      <c r="H143" s="108"/>
      <c r="I143" s="108"/>
      <c r="J143" s="108"/>
      <c r="K143" s="201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</row>
    <row r="144" ht="12.75" customHeight="1">
      <c r="A144" s="210"/>
      <c r="B144" s="211"/>
      <c r="C144" s="108"/>
      <c r="D144" s="191"/>
      <c r="E144" s="209"/>
      <c r="F144" s="108"/>
      <c r="G144" s="108"/>
      <c r="H144" s="108"/>
      <c r="I144" s="108"/>
      <c r="J144" s="108"/>
      <c r="K144" s="201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</row>
    <row r="145" ht="12.75" customHeight="1">
      <c r="A145" s="210"/>
      <c r="B145" s="211"/>
      <c r="C145" s="108"/>
      <c r="D145" s="191"/>
      <c r="E145" s="209"/>
      <c r="F145" s="108"/>
      <c r="G145" s="108"/>
      <c r="H145" s="108"/>
      <c r="I145" s="108"/>
      <c r="J145" s="108"/>
      <c r="K145" s="201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</row>
    <row r="146" ht="12.75" customHeight="1">
      <c r="A146" s="210"/>
      <c r="B146" s="211"/>
      <c r="C146" s="108"/>
      <c r="D146" s="191"/>
      <c r="E146" s="209"/>
      <c r="F146" s="108"/>
      <c r="G146" s="108"/>
      <c r="H146" s="108"/>
      <c r="I146" s="108"/>
      <c r="J146" s="108"/>
      <c r="K146" s="201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</row>
    <row r="147" ht="12.75" customHeight="1">
      <c r="A147" s="210"/>
      <c r="B147" s="211"/>
      <c r="C147" s="108"/>
      <c r="D147" s="191"/>
      <c r="E147" s="209"/>
      <c r="F147" s="108"/>
      <c r="G147" s="108"/>
      <c r="H147" s="108"/>
      <c r="I147" s="108"/>
      <c r="J147" s="108"/>
      <c r="K147" s="201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</row>
    <row r="148" ht="12.75" customHeight="1">
      <c r="A148" s="210"/>
      <c r="B148" s="211"/>
      <c r="C148" s="108"/>
      <c r="D148" s="191"/>
      <c r="E148" s="209"/>
      <c r="F148" s="108"/>
      <c r="G148" s="108"/>
      <c r="H148" s="108"/>
      <c r="I148" s="108"/>
      <c r="J148" s="108"/>
      <c r="K148" s="201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</row>
    <row r="149" ht="12.75" customHeight="1">
      <c r="A149" s="210"/>
      <c r="B149" s="211"/>
      <c r="C149" s="108"/>
      <c r="D149" s="191"/>
      <c r="E149" s="209"/>
      <c r="F149" s="108"/>
      <c r="G149" s="108"/>
      <c r="H149" s="108"/>
      <c r="I149" s="108"/>
      <c r="J149" s="108"/>
      <c r="K149" s="201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</row>
    <row r="150" ht="12.75" customHeight="1">
      <c r="A150" s="210"/>
      <c r="B150" s="211"/>
      <c r="C150" s="108"/>
      <c r="D150" s="191"/>
      <c r="E150" s="209"/>
      <c r="F150" s="108"/>
      <c r="G150" s="108"/>
      <c r="H150" s="108"/>
      <c r="I150" s="108"/>
      <c r="J150" s="108"/>
      <c r="K150" s="201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</row>
    <row r="151" ht="12.75" customHeight="1">
      <c r="A151" s="210"/>
      <c r="B151" s="211"/>
      <c r="C151" s="108"/>
      <c r="D151" s="191"/>
      <c r="E151" s="209"/>
      <c r="F151" s="108"/>
      <c r="G151" s="108"/>
      <c r="H151" s="108"/>
      <c r="I151" s="108"/>
      <c r="J151" s="108"/>
      <c r="K151" s="201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</row>
    <row r="152" ht="12.75" customHeight="1">
      <c r="A152" s="210"/>
      <c r="B152" s="211"/>
      <c r="C152" s="108"/>
      <c r="D152" s="191"/>
      <c r="E152" s="209"/>
      <c r="F152" s="108"/>
      <c r="G152" s="108"/>
      <c r="H152" s="108"/>
      <c r="I152" s="108"/>
      <c r="J152" s="108"/>
      <c r="K152" s="201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</row>
    <row r="153" ht="12.75" customHeight="1">
      <c r="A153" s="210"/>
      <c r="B153" s="211"/>
      <c r="C153" s="108"/>
      <c r="D153" s="191"/>
      <c r="E153" s="209"/>
      <c r="F153" s="108"/>
      <c r="G153" s="108"/>
      <c r="H153" s="108"/>
      <c r="I153" s="108"/>
      <c r="J153" s="108"/>
      <c r="K153" s="201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</row>
    <row r="154" ht="12.75" customHeight="1">
      <c r="A154" s="210"/>
      <c r="B154" s="211"/>
      <c r="C154" s="108"/>
      <c r="D154" s="191"/>
      <c r="E154" s="209"/>
      <c r="F154" s="108"/>
      <c r="G154" s="108"/>
      <c r="H154" s="108"/>
      <c r="I154" s="108"/>
      <c r="J154" s="108"/>
      <c r="K154" s="201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</row>
    <row r="155" ht="12.75" customHeight="1">
      <c r="A155" s="210"/>
      <c r="B155" s="211"/>
      <c r="C155" s="108"/>
      <c r="D155" s="191"/>
      <c r="E155" s="209"/>
      <c r="F155" s="108"/>
      <c r="G155" s="108"/>
      <c r="H155" s="108"/>
      <c r="I155" s="108"/>
      <c r="J155" s="108"/>
      <c r="K155" s="201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</row>
    <row r="156" ht="12.75" customHeight="1">
      <c r="A156" s="210"/>
      <c r="B156" s="211"/>
      <c r="C156" s="108"/>
      <c r="D156" s="191"/>
      <c r="E156" s="209"/>
      <c r="F156" s="108"/>
      <c r="G156" s="108"/>
      <c r="H156" s="108"/>
      <c r="I156" s="108"/>
      <c r="J156" s="108"/>
      <c r="K156" s="201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</row>
    <row r="157" ht="12.75" customHeight="1">
      <c r="A157" s="210"/>
      <c r="B157" s="211"/>
      <c r="C157" s="108"/>
      <c r="D157" s="191"/>
      <c r="E157" s="209"/>
      <c r="F157" s="108"/>
      <c r="G157" s="108"/>
      <c r="H157" s="108"/>
      <c r="I157" s="108"/>
      <c r="J157" s="108"/>
      <c r="K157" s="201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</row>
    <row r="158" ht="12.75" customHeight="1">
      <c r="A158" s="210"/>
      <c r="B158" s="211"/>
      <c r="C158" s="108"/>
      <c r="D158" s="191"/>
      <c r="E158" s="209"/>
      <c r="F158" s="108"/>
      <c r="G158" s="108"/>
      <c r="H158" s="108"/>
      <c r="I158" s="108"/>
      <c r="J158" s="108"/>
      <c r="K158" s="201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</row>
    <row r="159" ht="12.75" customHeight="1">
      <c r="A159" s="210"/>
      <c r="B159" s="211"/>
      <c r="C159" s="108"/>
      <c r="D159" s="191"/>
      <c r="E159" s="209"/>
      <c r="F159" s="108"/>
      <c r="G159" s="108"/>
      <c r="H159" s="108"/>
      <c r="I159" s="108"/>
      <c r="J159" s="108"/>
      <c r="K159" s="201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</row>
    <row r="160" ht="12.75" customHeight="1">
      <c r="A160" s="210"/>
      <c r="B160" s="211"/>
      <c r="C160" s="108"/>
      <c r="D160" s="191"/>
      <c r="E160" s="209"/>
      <c r="F160" s="108"/>
      <c r="G160" s="108"/>
      <c r="H160" s="108"/>
      <c r="I160" s="108"/>
      <c r="J160" s="108"/>
      <c r="K160" s="201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</row>
    <row r="161" ht="12.75" customHeight="1">
      <c r="A161" s="210"/>
      <c r="B161" s="211"/>
      <c r="C161" s="108"/>
      <c r="D161" s="191"/>
      <c r="E161" s="209"/>
      <c r="F161" s="108"/>
      <c r="G161" s="108"/>
      <c r="H161" s="108"/>
      <c r="I161" s="108"/>
      <c r="J161" s="108"/>
      <c r="K161" s="201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</row>
    <row r="162" ht="12.75" customHeight="1">
      <c r="A162" s="210"/>
      <c r="B162" s="211"/>
      <c r="C162" s="108"/>
      <c r="D162" s="191"/>
      <c r="E162" s="209"/>
      <c r="F162" s="108"/>
      <c r="G162" s="108"/>
      <c r="H162" s="108"/>
      <c r="I162" s="108"/>
      <c r="J162" s="108"/>
      <c r="K162" s="201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</row>
    <row r="163" ht="12.75" customHeight="1">
      <c r="A163" s="210"/>
      <c r="B163" s="211"/>
      <c r="C163" s="108"/>
      <c r="D163" s="191"/>
      <c r="E163" s="209"/>
      <c r="F163" s="108"/>
      <c r="G163" s="108"/>
      <c r="H163" s="108"/>
      <c r="I163" s="108"/>
      <c r="J163" s="108"/>
      <c r="K163" s="201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</row>
    <row r="164" ht="12.75" customHeight="1">
      <c r="A164" s="210"/>
      <c r="B164" s="211"/>
      <c r="C164" s="108"/>
      <c r="D164" s="191"/>
      <c r="E164" s="209"/>
      <c r="F164" s="108"/>
      <c r="G164" s="108"/>
      <c r="H164" s="108"/>
      <c r="I164" s="108"/>
      <c r="J164" s="108"/>
      <c r="K164" s="201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</row>
    <row r="165" ht="12.75" customHeight="1">
      <c r="A165" s="210"/>
      <c r="B165" s="211"/>
      <c r="C165" s="108"/>
      <c r="D165" s="191"/>
      <c r="E165" s="209"/>
      <c r="F165" s="108"/>
      <c r="G165" s="108"/>
      <c r="H165" s="108"/>
      <c r="I165" s="108"/>
      <c r="J165" s="108"/>
      <c r="K165" s="201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</row>
    <row r="166" ht="12.75" customHeight="1">
      <c r="A166" s="210"/>
      <c r="B166" s="211"/>
      <c r="C166" s="108"/>
      <c r="D166" s="191"/>
      <c r="E166" s="209"/>
      <c r="F166" s="108"/>
      <c r="G166" s="108"/>
      <c r="H166" s="108"/>
      <c r="I166" s="108"/>
      <c r="J166" s="108"/>
      <c r="K166" s="201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</row>
    <row r="167" ht="12.75" customHeight="1">
      <c r="A167" s="210"/>
      <c r="B167" s="211"/>
      <c r="C167" s="108"/>
      <c r="D167" s="191"/>
      <c r="E167" s="209"/>
      <c r="F167" s="108"/>
      <c r="G167" s="108"/>
      <c r="H167" s="108"/>
      <c r="I167" s="108"/>
      <c r="J167" s="108"/>
      <c r="K167" s="201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</row>
    <row r="168" ht="12.75" customHeight="1">
      <c r="A168" s="210"/>
      <c r="B168" s="211"/>
      <c r="C168" s="108"/>
      <c r="D168" s="191"/>
      <c r="E168" s="209"/>
      <c r="F168" s="108"/>
      <c r="G168" s="108"/>
      <c r="H168" s="108"/>
      <c r="I168" s="108"/>
      <c r="J168" s="108"/>
      <c r="K168" s="201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</row>
    <row r="169" ht="12.75" customHeight="1">
      <c r="A169" s="210"/>
      <c r="B169" s="211"/>
      <c r="C169" s="108"/>
      <c r="D169" s="191"/>
      <c r="E169" s="209"/>
      <c r="F169" s="108"/>
      <c r="G169" s="108"/>
      <c r="H169" s="108"/>
      <c r="I169" s="108"/>
      <c r="J169" s="108"/>
      <c r="K169" s="201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</row>
    <row r="170" ht="12.75" customHeight="1">
      <c r="A170" s="210"/>
      <c r="B170" s="211"/>
      <c r="C170" s="108"/>
      <c r="D170" s="191"/>
      <c r="E170" s="209"/>
      <c r="F170" s="108"/>
      <c r="G170" s="108"/>
      <c r="H170" s="108"/>
      <c r="I170" s="108"/>
      <c r="J170" s="108"/>
      <c r="K170" s="201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</row>
    <row r="171" ht="12.75" customHeight="1">
      <c r="A171" s="210"/>
      <c r="B171" s="211"/>
      <c r="C171" s="108"/>
      <c r="D171" s="191"/>
      <c r="E171" s="209"/>
      <c r="F171" s="108"/>
      <c r="G171" s="108"/>
      <c r="H171" s="108"/>
      <c r="I171" s="108"/>
      <c r="J171" s="108"/>
      <c r="K171" s="201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</row>
    <row r="172" ht="12.75" customHeight="1">
      <c r="A172" s="210"/>
      <c r="B172" s="211"/>
      <c r="C172" s="108"/>
      <c r="D172" s="191"/>
      <c r="E172" s="209"/>
      <c r="F172" s="108"/>
      <c r="G172" s="108"/>
      <c r="H172" s="108"/>
      <c r="I172" s="108"/>
      <c r="J172" s="108"/>
      <c r="K172" s="201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</row>
    <row r="173" ht="12.75" customHeight="1">
      <c r="A173" s="210"/>
      <c r="B173" s="211"/>
      <c r="C173" s="108"/>
      <c r="D173" s="191"/>
      <c r="E173" s="209"/>
      <c r="F173" s="108"/>
      <c r="G173" s="108"/>
      <c r="H173" s="108"/>
      <c r="I173" s="108"/>
      <c r="J173" s="108"/>
      <c r="K173" s="201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</row>
    <row r="174" ht="12.75" customHeight="1">
      <c r="A174" s="210"/>
      <c r="B174" s="211"/>
      <c r="C174" s="108"/>
      <c r="D174" s="191"/>
      <c r="E174" s="209"/>
      <c r="F174" s="108"/>
      <c r="G174" s="108"/>
      <c r="H174" s="108"/>
      <c r="I174" s="108"/>
      <c r="J174" s="108"/>
      <c r="K174" s="201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</row>
    <row r="175" ht="12.75" customHeight="1">
      <c r="A175" s="210"/>
      <c r="B175" s="211"/>
      <c r="C175" s="108"/>
      <c r="D175" s="191"/>
      <c r="E175" s="209"/>
      <c r="F175" s="108"/>
      <c r="G175" s="108"/>
      <c r="H175" s="108"/>
      <c r="I175" s="108"/>
      <c r="J175" s="108"/>
      <c r="K175" s="201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</row>
    <row r="176" ht="12.75" customHeight="1">
      <c r="A176" s="210"/>
      <c r="B176" s="211"/>
      <c r="C176" s="108"/>
      <c r="D176" s="191"/>
      <c r="E176" s="209"/>
      <c r="F176" s="108"/>
      <c r="G176" s="108"/>
      <c r="H176" s="108"/>
      <c r="I176" s="108"/>
      <c r="J176" s="108"/>
      <c r="K176" s="201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</row>
    <row r="177" ht="12.75" customHeight="1">
      <c r="A177" s="210"/>
      <c r="B177" s="211"/>
      <c r="C177" s="108"/>
      <c r="D177" s="191"/>
      <c r="E177" s="209"/>
      <c r="F177" s="108"/>
      <c r="G177" s="108"/>
      <c r="H177" s="108"/>
      <c r="I177" s="108"/>
      <c r="J177" s="108"/>
      <c r="K177" s="201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</row>
    <row r="178" ht="12.75" customHeight="1">
      <c r="A178" s="210"/>
      <c r="B178" s="211"/>
      <c r="C178" s="108"/>
      <c r="D178" s="191"/>
      <c r="E178" s="209"/>
      <c r="F178" s="108"/>
      <c r="G178" s="108"/>
      <c r="H178" s="108"/>
      <c r="I178" s="108"/>
      <c r="J178" s="108"/>
      <c r="K178" s="201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</row>
    <row r="179" ht="12.75" customHeight="1">
      <c r="A179" s="210"/>
      <c r="B179" s="211"/>
      <c r="C179" s="108"/>
      <c r="D179" s="191"/>
      <c r="E179" s="209"/>
      <c r="F179" s="108"/>
      <c r="G179" s="108"/>
      <c r="H179" s="108"/>
      <c r="I179" s="108"/>
      <c r="J179" s="108"/>
      <c r="K179" s="201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</row>
    <row r="180" ht="12.75" customHeight="1">
      <c r="A180" s="210"/>
      <c r="B180" s="211"/>
      <c r="C180" s="108"/>
      <c r="D180" s="191"/>
      <c r="E180" s="209"/>
      <c r="F180" s="108"/>
      <c r="G180" s="108"/>
      <c r="H180" s="108"/>
      <c r="I180" s="108"/>
      <c r="J180" s="108"/>
      <c r="K180" s="201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</row>
    <row r="181" ht="12.75" customHeight="1">
      <c r="A181" s="210"/>
      <c r="B181" s="211"/>
      <c r="C181" s="108"/>
      <c r="D181" s="191"/>
      <c r="E181" s="209"/>
      <c r="F181" s="108"/>
      <c r="G181" s="108"/>
      <c r="H181" s="108"/>
      <c r="I181" s="108"/>
      <c r="J181" s="108"/>
      <c r="K181" s="201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</row>
    <row r="182" ht="12.75" customHeight="1">
      <c r="A182" s="210"/>
      <c r="B182" s="211"/>
      <c r="C182" s="108"/>
      <c r="D182" s="191"/>
      <c r="E182" s="209"/>
      <c r="F182" s="108"/>
      <c r="G182" s="108"/>
      <c r="H182" s="108"/>
      <c r="I182" s="108"/>
      <c r="J182" s="108"/>
      <c r="K182" s="201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</row>
    <row r="183" ht="12.75" customHeight="1">
      <c r="A183" s="210"/>
      <c r="B183" s="211"/>
      <c r="C183" s="108"/>
      <c r="D183" s="191"/>
      <c r="E183" s="209"/>
      <c r="F183" s="108"/>
      <c r="G183" s="108"/>
      <c r="H183" s="108"/>
      <c r="I183" s="108"/>
      <c r="J183" s="108"/>
      <c r="K183" s="201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</row>
    <row r="184" ht="12.75" customHeight="1">
      <c r="A184" s="210"/>
      <c r="B184" s="211"/>
      <c r="C184" s="108"/>
      <c r="D184" s="191"/>
      <c r="E184" s="209"/>
      <c r="F184" s="108"/>
      <c r="G184" s="108"/>
      <c r="H184" s="108"/>
      <c r="I184" s="108"/>
      <c r="J184" s="108"/>
      <c r="K184" s="201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</row>
    <row r="185" ht="12.75" customHeight="1">
      <c r="A185" s="210"/>
      <c r="B185" s="211"/>
      <c r="C185" s="108"/>
      <c r="D185" s="191"/>
      <c r="E185" s="209"/>
      <c r="F185" s="108"/>
      <c r="G185" s="108"/>
      <c r="H185" s="108"/>
      <c r="I185" s="108"/>
      <c r="J185" s="108"/>
      <c r="K185" s="201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</row>
    <row r="186" ht="12.75" customHeight="1">
      <c r="A186" s="210"/>
      <c r="B186" s="211"/>
      <c r="C186" s="108"/>
      <c r="D186" s="191"/>
      <c r="E186" s="209"/>
      <c r="F186" s="108"/>
      <c r="G186" s="108"/>
      <c r="H186" s="108"/>
      <c r="I186" s="108"/>
      <c r="J186" s="108"/>
      <c r="K186" s="201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</row>
    <row r="187" ht="12.75" customHeight="1">
      <c r="A187" s="210"/>
      <c r="B187" s="211"/>
      <c r="C187" s="108"/>
      <c r="D187" s="191"/>
      <c r="E187" s="209"/>
      <c r="F187" s="108"/>
      <c r="G187" s="108"/>
      <c r="H187" s="108"/>
      <c r="I187" s="108"/>
      <c r="J187" s="108"/>
      <c r="K187" s="201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</row>
    <row r="188" ht="12.75" customHeight="1">
      <c r="A188" s="210"/>
      <c r="B188" s="211"/>
      <c r="C188" s="108"/>
      <c r="D188" s="191"/>
      <c r="E188" s="209"/>
      <c r="F188" s="108"/>
      <c r="G188" s="108"/>
      <c r="H188" s="108"/>
      <c r="I188" s="108"/>
      <c r="J188" s="108"/>
      <c r="K188" s="201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</row>
    <row r="189" ht="12.75" customHeight="1">
      <c r="A189" s="210"/>
      <c r="B189" s="211"/>
      <c r="C189" s="108"/>
      <c r="D189" s="191"/>
      <c r="E189" s="209"/>
      <c r="F189" s="108"/>
      <c r="G189" s="108"/>
      <c r="H189" s="108"/>
      <c r="I189" s="108"/>
      <c r="J189" s="108"/>
      <c r="K189" s="201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</row>
    <row r="190" ht="12.75" customHeight="1">
      <c r="A190" s="210"/>
      <c r="B190" s="211"/>
      <c r="C190" s="108"/>
      <c r="D190" s="191"/>
      <c r="E190" s="209"/>
      <c r="F190" s="108"/>
      <c r="G190" s="108"/>
      <c r="H190" s="108"/>
      <c r="I190" s="108"/>
      <c r="J190" s="108"/>
      <c r="K190" s="201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</row>
    <row r="191" ht="12.75" customHeight="1">
      <c r="A191" s="210"/>
      <c r="B191" s="211"/>
      <c r="C191" s="108"/>
      <c r="D191" s="191"/>
      <c r="E191" s="209"/>
      <c r="F191" s="108"/>
      <c r="G191" s="108"/>
      <c r="H191" s="108"/>
      <c r="I191" s="108"/>
      <c r="J191" s="108"/>
      <c r="K191" s="201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</row>
    <row r="192" ht="12.75" customHeight="1">
      <c r="A192" s="210"/>
      <c r="B192" s="211"/>
      <c r="C192" s="108"/>
      <c r="D192" s="191"/>
      <c r="E192" s="209"/>
      <c r="F192" s="108"/>
      <c r="G192" s="108"/>
      <c r="H192" s="108"/>
      <c r="I192" s="108"/>
      <c r="J192" s="108"/>
      <c r="K192" s="201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</row>
    <row r="193" ht="12.75" customHeight="1">
      <c r="A193" s="210"/>
      <c r="B193" s="211"/>
      <c r="C193" s="108"/>
      <c r="D193" s="191"/>
      <c r="E193" s="209"/>
      <c r="F193" s="108"/>
      <c r="G193" s="108"/>
      <c r="H193" s="108"/>
      <c r="I193" s="108"/>
      <c r="J193" s="108"/>
      <c r="K193" s="201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</row>
    <row r="194" ht="12.75" customHeight="1">
      <c r="A194" s="210"/>
      <c r="B194" s="211"/>
      <c r="C194" s="108"/>
      <c r="D194" s="191"/>
      <c r="E194" s="209"/>
      <c r="F194" s="108"/>
      <c r="G194" s="108"/>
      <c r="H194" s="108"/>
      <c r="I194" s="108"/>
      <c r="J194" s="108"/>
      <c r="K194" s="201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</row>
    <row r="195" ht="12.75" customHeight="1">
      <c r="A195" s="210"/>
      <c r="B195" s="211"/>
      <c r="C195" s="108"/>
      <c r="D195" s="191"/>
      <c r="E195" s="209"/>
      <c r="F195" s="108"/>
      <c r="G195" s="108"/>
      <c r="H195" s="108"/>
      <c r="I195" s="108"/>
      <c r="J195" s="108"/>
      <c r="K195" s="201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</row>
    <row r="196" ht="12.75" customHeight="1">
      <c r="A196" s="210"/>
      <c r="B196" s="211"/>
      <c r="C196" s="108"/>
      <c r="D196" s="191"/>
      <c r="E196" s="209"/>
      <c r="F196" s="108"/>
      <c r="G196" s="108"/>
      <c r="H196" s="108"/>
      <c r="I196" s="108"/>
      <c r="J196" s="108"/>
      <c r="K196" s="201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</row>
    <row r="197" ht="12.75" customHeight="1">
      <c r="A197" s="210"/>
      <c r="B197" s="211"/>
      <c r="C197" s="108"/>
      <c r="D197" s="191"/>
      <c r="E197" s="209"/>
      <c r="F197" s="108"/>
      <c r="G197" s="108"/>
      <c r="H197" s="108"/>
      <c r="I197" s="108"/>
      <c r="J197" s="108"/>
      <c r="K197" s="201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</row>
    <row r="198" ht="12.75" customHeight="1">
      <c r="A198" s="210"/>
      <c r="B198" s="211"/>
      <c r="C198" s="108"/>
      <c r="D198" s="191"/>
      <c r="E198" s="209"/>
      <c r="F198" s="108"/>
      <c r="G198" s="108"/>
      <c r="H198" s="108"/>
      <c r="I198" s="108"/>
      <c r="J198" s="108"/>
      <c r="K198" s="201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</row>
    <row r="199" ht="12.75" customHeight="1">
      <c r="A199" s="210"/>
      <c r="B199" s="211"/>
      <c r="C199" s="108"/>
      <c r="D199" s="191"/>
      <c r="E199" s="209"/>
      <c r="F199" s="108"/>
      <c r="G199" s="108"/>
      <c r="H199" s="108"/>
      <c r="I199" s="108"/>
      <c r="J199" s="108"/>
      <c r="K199" s="201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</row>
    <row r="200" ht="12.75" customHeight="1">
      <c r="A200" s="210"/>
      <c r="B200" s="211"/>
      <c r="C200" s="108"/>
      <c r="D200" s="191"/>
      <c r="E200" s="209"/>
      <c r="F200" s="108"/>
      <c r="G200" s="108"/>
      <c r="H200" s="108"/>
      <c r="I200" s="108"/>
      <c r="J200" s="108"/>
      <c r="K200" s="201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</row>
    <row r="201" ht="12.75" customHeight="1">
      <c r="A201" s="210"/>
      <c r="B201" s="211"/>
      <c r="C201" s="108"/>
      <c r="D201" s="191"/>
      <c r="E201" s="209"/>
      <c r="F201" s="108"/>
      <c r="G201" s="108"/>
      <c r="H201" s="108"/>
      <c r="I201" s="108"/>
      <c r="J201" s="108"/>
      <c r="K201" s="201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</row>
    <row r="202" ht="12.75" customHeight="1">
      <c r="A202" s="210"/>
      <c r="B202" s="211"/>
      <c r="C202" s="108"/>
      <c r="D202" s="191"/>
      <c r="E202" s="209"/>
      <c r="F202" s="108"/>
      <c r="G202" s="108"/>
      <c r="H202" s="108"/>
      <c r="I202" s="108"/>
      <c r="J202" s="108"/>
      <c r="K202" s="201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</row>
    <row r="203" ht="12.75" customHeight="1">
      <c r="A203" s="210"/>
      <c r="B203" s="211"/>
      <c r="C203" s="108"/>
      <c r="D203" s="191"/>
      <c r="E203" s="209"/>
      <c r="F203" s="108"/>
      <c r="G203" s="108"/>
      <c r="H203" s="108"/>
      <c r="I203" s="108"/>
      <c r="J203" s="108"/>
      <c r="K203" s="201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</row>
    <row r="204" ht="12.75" customHeight="1">
      <c r="A204" s="210"/>
      <c r="B204" s="211"/>
      <c r="C204" s="108"/>
      <c r="D204" s="191"/>
      <c r="E204" s="209"/>
      <c r="F204" s="108"/>
      <c r="G204" s="108"/>
      <c r="H204" s="108"/>
      <c r="I204" s="108"/>
      <c r="J204" s="108"/>
      <c r="K204" s="201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</row>
    <row r="205" ht="12.75" customHeight="1">
      <c r="A205" s="210"/>
      <c r="B205" s="211"/>
      <c r="C205" s="108"/>
      <c r="D205" s="191"/>
      <c r="E205" s="209"/>
      <c r="F205" s="108"/>
      <c r="G205" s="108"/>
      <c r="H205" s="108"/>
      <c r="I205" s="108"/>
      <c r="J205" s="108"/>
      <c r="K205" s="201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</row>
    <row r="206" ht="12.75" customHeight="1">
      <c r="A206" s="210"/>
      <c r="B206" s="211"/>
      <c r="C206" s="108"/>
      <c r="D206" s="191"/>
      <c r="E206" s="209"/>
      <c r="F206" s="108"/>
      <c r="G206" s="108"/>
      <c r="H206" s="108"/>
      <c r="I206" s="108"/>
      <c r="J206" s="108"/>
      <c r="K206" s="201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</row>
    <row r="207" ht="12.75" customHeight="1">
      <c r="A207" s="210"/>
      <c r="B207" s="211"/>
      <c r="C207" s="108"/>
      <c r="D207" s="191"/>
      <c r="E207" s="209"/>
      <c r="F207" s="108"/>
      <c r="G207" s="108"/>
      <c r="H207" s="108"/>
      <c r="I207" s="108"/>
      <c r="J207" s="108"/>
      <c r="K207" s="201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</row>
    <row r="208" ht="12.75" customHeight="1">
      <c r="A208" s="210"/>
      <c r="B208" s="211"/>
      <c r="C208" s="108"/>
      <c r="D208" s="191"/>
      <c r="E208" s="209"/>
      <c r="F208" s="108"/>
      <c r="G208" s="108"/>
      <c r="H208" s="108"/>
      <c r="I208" s="108"/>
      <c r="J208" s="108"/>
      <c r="K208" s="201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</row>
    <row r="209" ht="12.75" customHeight="1">
      <c r="A209" s="210"/>
      <c r="B209" s="211"/>
      <c r="C209" s="108"/>
      <c r="D209" s="191"/>
      <c r="E209" s="209"/>
      <c r="F209" s="108"/>
      <c r="G209" s="108"/>
      <c r="H209" s="108"/>
      <c r="I209" s="108"/>
      <c r="J209" s="108"/>
      <c r="K209" s="201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</row>
    <row r="210" ht="12.75" customHeight="1">
      <c r="A210" s="210"/>
      <c r="B210" s="211"/>
      <c r="C210" s="108"/>
      <c r="D210" s="191"/>
      <c r="E210" s="209"/>
      <c r="F210" s="108"/>
      <c r="G210" s="108"/>
      <c r="H210" s="108"/>
      <c r="I210" s="108"/>
      <c r="J210" s="108"/>
      <c r="K210" s="201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</row>
    <row r="211" ht="12.75" customHeight="1">
      <c r="A211" s="210"/>
      <c r="B211" s="211"/>
      <c r="C211" s="108"/>
      <c r="D211" s="191"/>
      <c r="E211" s="209"/>
      <c r="F211" s="108"/>
      <c r="G211" s="108"/>
      <c r="H211" s="108"/>
      <c r="I211" s="108"/>
      <c r="J211" s="108"/>
      <c r="K211" s="201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</row>
    <row r="212" ht="12.75" customHeight="1">
      <c r="A212" s="210"/>
      <c r="B212" s="211"/>
      <c r="C212" s="108"/>
      <c r="D212" s="191"/>
      <c r="E212" s="209"/>
      <c r="F212" s="108"/>
      <c r="G212" s="108"/>
      <c r="H212" s="108"/>
      <c r="I212" s="108"/>
      <c r="J212" s="108"/>
      <c r="K212" s="201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</row>
    <row r="213" ht="12.75" customHeight="1">
      <c r="A213" s="210"/>
      <c r="B213" s="211"/>
      <c r="C213" s="108"/>
      <c r="D213" s="191"/>
      <c r="E213" s="209"/>
      <c r="F213" s="108"/>
      <c r="G213" s="108"/>
      <c r="H213" s="108"/>
      <c r="I213" s="108"/>
      <c r="J213" s="108"/>
      <c r="K213" s="201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</row>
    <row r="214" ht="12.75" customHeight="1">
      <c r="A214" s="210"/>
      <c r="B214" s="211"/>
      <c r="C214" s="108"/>
      <c r="D214" s="191"/>
      <c r="E214" s="209"/>
      <c r="F214" s="108"/>
      <c r="G214" s="108"/>
      <c r="H214" s="108"/>
      <c r="I214" s="108"/>
      <c r="J214" s="108"/>
      <c r="K214" s="201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</row>
    <row r="215" ht="12.75" customHeight="1">
      <c r="A215" s="210"/>
      <c r="B215" s="211"/>
      <c r="C215" s="108"/>
      <c r="D215" s="191"/>
      <c r="E215" s="209"/>
      <c r="F215" s="108"/>
      <c r="G215" s="108"/>
      <c r="H215" s="108"/>
      <c r="I215" s="108"/>
      <c r="J215" s="108"/>
      <c r="K215" s="201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</row>
    <row r="216" ht="12.75" customHeight="1">
      <c r="A216" s="210"/>
      <c r="B216" s="211"/>
      <c r="C216" s="108"/>
      <c r="D216" s="191"/>
      <c r="E216" s="209"/>
      <c r="F216" s="108"/>
      <c r="G216" s="108"/>
      <c r="H216" s="108"/>
      <c r="I216" s="108"/>
      <c r="J216" s="108"/>
      <c r="K216" s="201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</row>
    <row r="217" ht="12.75" customHeight="1">
      <c r="A217" s="210"/>
      <c r="B217" s="211"/>
      <c r="C217" s="108"/>
      <c r="D217" s="191"/>
      <c r="E217" s="209"/>
      <c r="F217" s="108"/>
      <c r="G217" s="108"/>
      <c r="H217" s="108"/>
      <c r="I217" s="108"/>
      <c r="J217" s="108"/>
      <c r="K217" s="201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</row>
    <row r="218" ht="12.75" customHeight="1">
      <c r="A218" s="210"/>
      <c r="B218" s="211"/>
      <c r="C218" s="108"/>
      <c r="D218" s="191"/>
      <c r="E218" s="209"/>
      <c r="F218" s="108"/>
      <c r="G218" s="108"/>
      <c r="H218" s="108"/>
      <c r="I218" s="108"/>
      <c r="J218" s="108"/>
      <c r="K218" s="201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</row>
    <row r="219" ht="12.75" customHeight="1">
      <c r="A219" s="210"/>
      <c r="B219" s="211"/>
      <c r="C219" s="108"/>
      <c r="D219" s="191"/>
      <c r="E219" s="209"/>
      <c r="F219" s="108"/>
      <c r="G219" s="108"/>
      <c r="H219" s="108"/>
      <c r="I219" s="108"/>
      <c r="J219" s="108"/>
      <c r="K219" s="201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</row>
    <row r="220" ht="12.75" customHeight="1">
      <c r="A220" s="210"/>
      <c r="B220" s="211"/>
      <c r="C220" s="108"/>
      <c r="D220" s="191"/>
      <c r="E220" s="209"/>
      <c r="F220" s="108"/>
      <c r="G220" s="108"/>
      <c r="H220" s="108"/>
      <c r="I220" s="108"/>
      <c r="J220" s="108"/>
      <c r="K220" s="201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</row>
    <row r="221" ht="12.75" customHeight="1">
      <c r="A221" s="210"/>
      <c r="B221" s="211"/>
      <c r="C221" s="108"/>
      <c r="D221" s="191"/>
      <c r="E221" s="209"/>
      <c r="F221" s="108"/>
      <c r="G221" s="108"/>
      <c r="H221" s="108"/>
      <c r="I221" s="108"/>
      <c r="J221" s="108"/>
      <c r="K221" s="201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</row>
    <row r="222" ht="12.75" customHeight="1">
      <c r="A222" s="210"/>
      <c r="B222" s="211"/>
      <c r="C222" s="108"/>
      <c r="D222" s="191"/>
      <c r="E222" s="209"/>
      <c r="F222" s="108"/>
      <c r="G222" s="108"/>
      <c r="H222" s="108"/>
      <c r="I222" s="108"/>
      <c r="J222" s="108"/>
      <c r="K222" s="201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</row>
    <row r="223" ht="12.75" customHeight="1">
      <c r="A223" s="210"/>
      <c r="B223" s="211"/>
      <c r="C223" s="108"/>
      <c r="D223" s="191"/>
      <c r="E223" s="209"/>
      <c r="F223" s="108"/>
      <c r="G223" s="108"/>
      <c r="H223" s="108"/>
      <c r="I223" s="108"/>
      <c r="J223" s="108"/>
      <c r="K223" s="201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</row>
    <row r="224" ht="12.75" customHeight="1">
      <c r="A224" s="210"/>
      <c r="B224" s="211"/>
      <c r="C224" s="108"/>
      <c r="D224" s="191"/>
      <c r="E224" s="209"/>
      <c r="F224" s="108"/>
      <c r="G224" s="108"/>
      <c r="H224" s="108"/>
      <c r="I224" s="108"/>
      <c r="J224" s="108"/>
      <c r="K224" s="201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</row>
    <row r="225" ht="12.75" customHeight="1">
      <c r="A225" s="210"/>
      <c r="B225" s="211"/>
      <c r="C225" s="108"/>
      <c r="D225" s="191"/>
      <c r="E225" s="209"/>
      <c r="F225" s="108"/>
      <c r="G225" s="108"/>
      <c r="H225" s="108"/>
      <c r="I225" s="108"/>
      <c r="J225" s="108"/>
      <c r="K225" s="201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</row>
    <row r="226" ht="12.75" customHeight="1">
      <c r="A226" s="210"/>
      <c r="B226" s="211"/>
      <c r="C226" s="108"/>
      <c r="D226" s="191"/>
      <c r="E226" s="209"/>
      <c r="F226" s="108"/>
      <c r="G226" s="108"/>
      <c r="H226" s="108"/>
      <c r="I226" s="108"/>
      <c r="J226" s="108"/>
      <c r="K226" s="201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</row>
    <row r="227" ht="12.75" customHeight="1">
      <c r="A227" s="210"/>
      <c r="B227" s="211"/>
      <c r="C227" s="108"/>
      <c r="D227" s="191"/>
      <c r="E227" s="209"/>
      <c r="F227" s="108"/>
      <c r="G227" s="108"/>
      <c r="H227" s="108"/>
      <c r="I227" s="108"/>
      <c r="J227" s="108"/>
      <c r="K227" s="201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</row>
    <row r="228" ht="12.75" customHeight="1">
      <c r="A228" s="210"/>
      <c r="B228" s="211"/>
      <c r="C228" s="108"/>
      <c r="D228" s="191"/>
      <c r="E228" s="209"/>
      <c r="F228" s="108"/>
      <c r="G228" s="108"/>
      <c r="H228" s="108"/>
      <c r="I228" s="108"/>
      <c r="J228" s="108"/>
      <c r="K228" s="201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</row>
    <row r="229" ht="12.75" customHeight="1">
      <c r="A229" s="210"/>
      <c r="B229" s="211"/>
      <c r="C229" s="108"/>
      <c r="D229" s="191"/>
      <c r="E229" s="209"/>
      <c r="F229" s="108"/>
      <c r="G229" s="108"/>
      <c r="H229" s="108"/>
      <c r="I229" s="108"/>
      <c r="J229" s="108"/>
      <c r="K229" s="201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</row>
    <row r="230" ht="12.75" customHeight="1">
      <c r="A230" s="210"/>
      <c r="B230" s="211"/>
      <c r="C230" s="108"/>
      <c r="D230" s="191"/>
      <c r="E230" s="209"/>
      <c r="F230" s="108"/>
      <c r="G230" s="108"/>
      <c r="H230" s="108"/>
      <c r="I230" s="108"/>
      <c r="J230" s="108"/>
      <c r="K230" s="201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</row>
    <row r="231" ht="12.75" customHeight="1">
      <c r="A231" s="210"/>
      <c r="B231" s="211"/>
      <c r="C231" s="108"/>
      <c r="D231" s="191"/>
      <c r="E231" s="209"/>
      <c r="F231" s="108"/>
      <c r="G231" s="108"/>
      <c r="H231" s="108"/>
      <c r="I231" s="108"/>
      <c r="J231" s="108"/>
      <c r="K231" s="201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</row>
    <row r="232" ht="12.75" customHeight="1">
      <c r="A232" s="210"/>
      <c r="B232" s="211"/>
      <c r="C232" s="108"/>
      <c r="D232" s="191"/>
      <c r="E232" s="209"/>
      <c r="F232" s="108"/>
      <c r="G232" s="108"/>
      <c r="H232" s="108"/>
      <c r="I232" s="108"/>
      <c r="J232" s="108"/>
      <c r="K232" s="201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</row>
    <row r="233" ht="12.75" customHeight="1">
      <c r="A233" s="210"/>
      <c r="B233" s="211"/>
      <c r="C233" s="108"/>
      <c r="D233" s="191"/>
      <c r="E233" s="209"/>
      <c r="F233" s="108"/>
      <c r="G233" s="108"/>
      <c r="H233" s="108"/>
      <c r="I233" s="108"/>
      <c r="J233" s="108"/>
      <c r="K233" s="201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</row>
    <row r="234" ht="12.75" customHeight="1">
      <c r="A234" s="210"/>
      <c r="B234" s="211"/>
      <c r="C234" s="108"/>
      <c r="D234" s="191"/>
      <c r="E234" s="209"/>
      <c r="F234" s="108"/>
      <c r="G234" s="108"/>
      <c r="H234" s="108"/>
      <c r="I234" s="108"/>
      <c r="J234" s="108"/>
      <c r="K234" s="201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</row>
    <row r="235" ht="12.75" customHeight="1">
      <c r="A235" s="210"/>
      <c r="B235" s="211"/>
      <c r="C235" s="108"/>
      <c r="D235" s="191"/>
      <c r="E235" s="209"/>
      <c r="F235" s="108"/>
      <c r="G235" s="108"/>
      <c r="H235" s="108"/>
      <c r="I235" s="108"/>
      <c r="J235" s="108"/>
      <c r="K235" s="201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</row>
    <row r="236" ht="12.75" customHeight="1">
      <c r="A236" s="210"/>
      <c r="B236" s="211"/>
      <c r="C236" s="108"/>
      <c r="D236" s="191"/>
      <c r="E236" s="209"/>
      <c r="F236" s="108"/>
      <c r="G236" s="108"/>
      <c r="H236" s="108"/>
      <c r="I236" s="108"/>
      <c r="J236" s="108"/>
      <c r="K236" s="201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</row>
    <row r="237" ht="12.75" customHeight="1">
      <c r="A237" s="210"/>
      <c r="B237" s="211"/>
      <c r="C237" s="108"/>
      <c r="D237" s="191"/>
      <c r="E237" s="209"/>
      <c r="F237" s="108"/>
      <c r="G237" s="108"/>
      <c r="H237" s="108"/>
      <c r="I237" s="108"/>
      <c r="J237" s="108"/>
      <c r="K237" s="201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</row>
    <row r="238" ht="12.75" customHeight="1">
      <c r="A238" s="210"/>
      <c r="B238" s="211"/>
      <c r="C238" s="108"/>
      <c r="D238" s="191"/>
      <c r="E238" s="209"/>
      <c r="F238" s="108"/>
      <c r="G238" s="108"/>
      <c r="H238" s="108"/>
      <c r="I238" s="108"/>
      <c r="J238" s="108"/>
      <c r="K238" s="201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</row>
    <row r="239" ht="12.75" customHeight="1">
      <c r="A239" s="210"/>
      <c r="B239" s="211"/>
      <c r="C239" s="108"/>
      <c r="D239" s="191"/>
      <c r="E239" s="209"/>
      <c r="F239" s="108"/>
      <c r="G239" s="108"/>
      <c r="H239" s="108"/>
      <c r="I239" s="108"/>
      <c r="J239" s="108"/>
      <c r="K239" s="201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</row>
    <row r="240" ht="12.75" customHeight="1">
      <c r="A240" s="210"/>
      <c r="B240" s="211"/>
      <c r="C240" s="108"/>
      <c r="D240" s="191"/>
      <c r="E240" s="209"/>
      <c r="F240" s="108"/>
      <c r="G240" s="108"/>
      <c r="H240" s="108"/>
      <c r="I240" s="108"/>
      <c r="J240" s="108"/>
      <c r="K240" s="201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</row>
    <row r="241" ht="12.75" customHeight="1">
      <c r="A241" s="210"/>
      <c r="B241" s="211"/>
      <c r="C241" s="108"/>
      <c r="D241" s="191"/>
      <c r="E241" s="209"/>
      <c r="F241" s="108"/>
      <c r="G241" s="108"/>
      <c r="H241" s="108"/>
      <c r="I241" s="108"/>
      <c r="J241" s="108"/>
      <c r="K241" s="201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</row>
    <row r="242" ht="12.75" customHeight="1">
      <c r="A242" s="210"/>
      <c r="B242" s="211"/>
      <c r="C242" s="108"/>
      <c r="D242" s="191"/>
      <c r="E242" s="209"/>
      <c r="F242" s="108"/>
      <c r="G242" s="108"/>
      <c r="H242" s="108"/>
      <c r="I242" s="108"/>
      <c r="J242" s="108"/>
      <c r="K242" s="201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</row>
    <row r="243" ht="12.75" customHeight="1">
      <c r="A243" s="210"/>
      <c r="B243" s="211"/>
      <c r="C243" s="108"/>
      <c r="D243" s="191"/>
      <c r="E243" s="209"/>
      <c r="F243" s="108"/>
      <c r="G243" s="108"/>
      <c r="H243" s="108"/>
      <c r="I243" s="108"/>
      <c r="J243" s="108"/>
      <c r="K243" s="201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</row>
    <row r="244" ht="12.75" customHeight="1">
      <c r="A244" s="210"/>
      <c r="B244" s="211"/>
      <c r="C244" s="108"/>
      <c r="D244" s="191"/>
      <c r="E244" s="209"/>
      <c r="F244" s="108"/>
      <c r="G244" s="108"/>
      <c r="H244" s="108"/>
      <c r="I244" s="108"/>
      <c r="J244" s="108"/>
      <c r="K244" s="201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</row>
    <row r="245" ht="12.75" customHeight="1">
      <c r="A245" s="210"/>
      <c r="B245" s="211"/>
      <c r="C245" s="108"/>
      <c r="D245" s="191"/>
      <c r="E245" s="209"/>
      <c r="F245" s="108"/>
      <c r="G245" s="108"/>
      <c r="H245" s="108"/>
      <c r="I245" s="108"/>
      <c r="J245" s="108"/>
      <c r="K245" s="201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</row>
    <row r="246" ht="12.75" customHeight="1">
      <c r="A246" s="210"/>
      <c r="B246" s="211"/>
      <c r="C246" s="108"/>
      <c r="D246" s="191"/>
      <c r="E246" s="209"/>
      <c r="F246" s="108"/>
      <c r="G246" s="108"/>
      <c r="H246" s="108"/>
      <c r="I246" s="108"/>
      <c r="J246" s="108"/>
      <c r="K246" s="201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</row>
    <row r="247" ht="12.75" customHeight="1">
      <c r="A247" s="210"/>
      <c r="B247" s="211"/>
      <c r="C247" s="108"/>
      <c r="D247" s="191"/>
      <c r="E247" s="209"/>
      <c r="F247" s="108"/>
      <c r="G247" s="108"/>
      <c r="H247" s="108"/>
      <c r="I247" s="108"/>
      <c r="J247" s="108"/>
      <c r="K247" s="201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</row>
    <row r="248" ht="12.75" customHeight="1">
      <c r="A248" s="210"/>
      <c r="B248" s="211"/>
      <c r="C248" s="108"/>
      <c r="D248" s="191"/>
      <c r="E248" s="209"/>
      <c r="F248" s="108"/>
      <c r="G248" s="108"/>
      <c r="H248" s="108"/>
      <c r="I248" s="108"/>
      <c r="J248" s="108"/>
      <c r="K248" s="201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</row>
    <row r="249" ht="12.75" customHeight="1">
      <c r="A249" s="210"/>
      <c r="B249" s="211"/>
      <c r="C249" s="108"/>
      <c r="D249" s="191"/>
      <c r="E249" s="209"/>
      <c r="F249" s="108"/>
      <c r="G249" s="108"/>
      <c r="H249" s="108"/>
      <c r="I249" s="108"/>
      <c r="J249" s="108"/>
      <c r="K249" s="201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</row>
    <row r="250" ht="12.75" customHeight="1">
      <c r="A250" s="210"/>
      <c r="B250" s="211"/>
      <c r="C250" s="108"/>
      <c r="D250" s="191"/>
      <c r="E250" s="209"/>
      <c r="F250" s="108"/>
      <c r="G250" s="108"/>
      <c r="H250" s="108"/>
      <c r="I250" s="108"/>
      <c r="J250" s="108"/>
      <c r="K250" s="201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</row>
    <row r="251" ht="12.75" customHeight="1">
      <c r="A251" s="210"/>
      <c r="B251" s="211"/>
      <c r="C251" s="108"/>
      <c r="D251" s="191"/>
      <c r="E251" s="209"/>
      <c r="F251" s="108"/>
      <c r="G251" s="108"/>
      <c r="H251" s="108"/>
      <c r="I251" s="108"/>
      <c r="J251" s="108"/>
      <c r="K251" s="201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</row>
    <row r="252" ht="12.75" customHeight="1">
      <c r="A252" s="210"/>
      <c r="B252" s="211"/>
      <c r="C252" s="108"/>
      <c r="D252" s="191"/>
      <c r="E252" s="209"/>
      <c r="F252" s="108"/>
      <c r="G252" s="108"/>
      <c r="H252" s="108"/>
      <c r="I252" s="108"/>
      <c r="J252" s="108"/>
      <c r="K252" s="201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</row>
    <row r="253" ht="12.75" customHeight="1">
      <c r="A253" s="210"/>
      <c r="B253" s="211"/>
      <c r="C253" s="108"/>
      <c r="D253" s="191"/>
      <c r="E253" s="209"/>
      <c r="F253" s="108"/>
      <c r="G253" s="108"/>
      <c r="H253" s="108"/>
      <c r="I253" s="108"/>
      <c r="J253" s="108"/>
      <c r="K253" s="201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</row>
    <row r="254" ht="12.75" customHeight="1">
      <c r="A254" s="210"/>
      <c r="B254" s="211"/>
      <c r="C254" s="108"/>
      <c r="D254" s="191"/>
      <c r="E254" s="209"/>
      <c r="F254" s="108"/>
      <c r="G254" s="108"/>
      <c r="H254" s="108"/>
      <c r="I254" s="108"/>
      <c r="J254" s="108"/>
      <c r="K254" s="201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</row>
    <row r="255" ht="12.75" customHeight="1">
      <c r="A255" s="210"/>
      <c r="B255" s="211"/>
      <c r="C255" s="108"/>
      <c r="D255" s="191"/>
      <c r="E255" s="209"/>
      <c r="F255" s="108"/>
      <c r="G255" s="108"/>
      <c r="H255" s="108"/>
      <c r="I255" s="108"/>
      <c r="J255" s="108"/>
      <c r="K255" s="201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</row>
    <row r="256" ht="12.75" customHeight="1">
      <c r="A256" s="210"/>
      <c r="B256" s="211"/>
      <c r="C256" s="108"/>
      <c r="D256" s="191"/>
      <c r="E256" s="209"/>
      <c r="F256" s="108"/>
      <c r="G256" s="108"/>
      <c r="H256" s="108"/>
      <c r="I256" s="108"/>
      <c r="J256" s="108"/>
      <c r="K256" s="201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</row>
    <row r="257" ht="12.75" customHeight="1">
      <c r="A257" s="210"/>
      <c r="B257" s="211"/>
      <c r="C257" s="108"/>
      <c r="D257" s="191"/>
      <c r="E257" s="209"/>
      <c r="F257" s="108"/>
      <c r="G257" s="108"/>
      <c r="H257" s="108"/>
      <c r="I257" s="108"/>
      <c r="J257" s="108"/>
      <c r="K257" s="201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</row>
    <row r="258" ht="12.75" customHeight="1">
      <c r="A258" s="210"/>
      <c r="B258" s="211"/>
      <c r="C258" s="108"/>
      <c r="D258" s="191"/>
      <c r="E258" s="209"/>
      <c r="F258" s="108"/>
      <c r="G258" s="108"/>
      <c r="H258" s="108"/>
      <c r="I258" s="108"/>
      <c r="J258" s="108"/>
      <c r="K258" s="201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</row>
    <row r="259" ht="12.75" customHeight="1">
      <c r="A259" s="210"/>
      <c r="B259" s="211"/>
      <c r="C259" s="108"/>
      <c r="D259" s="191"/>
      <c r="E259" s="209"/>
      <c r="F259" s="108"/>
      <c r="G259" s="108"/>
      <c r="H259" s="108"/>
      <c r="I259" s="108"/>
      <c r="J259" s="108"/>
      <c r="K259" s="201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</row>
    <row r="260" ht="12.75" customHeight="1">
      <c r="A260" s="210"/>
      <c r="B260" s="211"/>
      <c r="C260" s="108"/>
      <c r="D260" s="191"/>
      <c r="E260" s="209"/>
      <c r="F260" s="108"/>
      <c r="G260" s="108"/>
      <c r="H260" s="108"/>
      <c r="I260" s="108"/>
      <c r="J260" s="108"/>
      <c r="K260" s="201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</row>
    <row r="261" ht="12.75" customHeight="1">
      <c r="A261" s="210"/>
      <c r="B261" s="211"/>
      <c r="C261" s="108"/>
      <c r="D261" s="191"/>
      <c r="E261" s="209"/>
      <c r="F261" s="108"/>
      <c r="G261" s="108"/>
      <c r="H261" s="108"/>
      <c r="I261" s="108"/>
      <c r="J261" s="108"/>
      <c r="K261" s="201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</row>
    <row r="262" ht="12.75" customHeight="1">
      <c r="A262" s="210"/>
      <c r="B262" s="211"/>
      <c r="C262" s="108"/>
      <c r="D262" s="191"/>
      <c r="E262" s="209"/>
      <c r="F262" s="108"/>
      <c r="G262" s="108"/>
      <c r="H262" s="108"/>
      <c r="I262" s="108"/>
      <c r="J262" s="108"/>
      <c r="K262" s="201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</row>
    <row r="263" ht="12.75" customHeight="1">
      <c r="A263" s="210"/>
      <c r="B263" s="211"/>
      <c r="C263" s="108"/>
      <c r="D263" s="191"/>
      <c r="E263" s="209"/>
      <c r="F263" s="108"/>
      <c r="G263" s="108"/>
      <c r="H263" s="108"/>
      <c r="I263" s="108"/>
      <c r="J263" s="108"/>
      <c r="K263" s="201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</row>
    <row r="264" ht="12.75" customHeight="1">
      <c r="A264" s="210"/>
      <c r="B264" s="211"/>
      <c r="C264" s="108"/>
      <c r="D264" s="191"/>
      <c r="E264" s="209"/>
      <c r="F264" s="108"/>
      <c r="G264" s="108"/>
      <c r="H264" s="108"/>
      <c r="I264" s="108"/>
      <c r="J264" s="108"/>
      <c r="K264" s="201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</row>
    <row r="265" ht="12.75" customHeight="1">
      <c r="A265" s="210"/>
      <c r="B265" s="211"/>
      <c r="C265" s="108"/>
      <c r="D265" s="191"/>
      <c r="E265" s="209"/>
      <c r="F265" s="108"/>
      <c r="G265" s="108"/>
      <c r="H265" s="108"/>
      <c r="I265" s="108"/>
      <c r="J265" s="108"/>
      <c r="K265" s="201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</row>
    <row r="266" ht="12.75" customHeight="1">
      <c r="A266" s="210"/>
      <c r="B266" s="211"/>
      <c r="C266" s="108"/>
      <c r="D266" s="191"/>
      <c r="E266" s="209"/>
      <c r="F266" s="108"/>
      <c r="G266" s="108"/>
      <c r="H266" s="108"/>
      <c r="I266" s="108"/>
      <c r="J266" s="108"/>
      <c r="K266" s="201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</row>
    <row r="267" ht="12.75" customHeight="1">
      <c r="A267" s="210"/>
      <c r="B267" s="211"/>
      <c r="C267" s="108"/>
      <c r="D267" s="191"/>
      <c r="E267" s="209"/>
      <c r="F267" s="108"/>
      <c r="G267" s="108"/>
      <c r="H267" s="108"/>
      <c r="I267" s="108"/>
      <c r="J267" s="108"/>
      <c r="K267" s="201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</row>
    <row r="268" ht="12.75" customHeight="1">
      <c r="A268" s="210"/>
      <c r="B268" s="211"/>
      <c r="C268" s="108"/>
      <c r="D268" s="191"/>
      <c r="E268" s="209"/>
      <c r="F268" s="108"/>
      <c r="G268" s="108"/>
      <c r="H268" s="108"/>
      <c r="I268" s="108"/>
      <c r="J268" s="108"/>
      <c r="K268" s="201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</row>
    <row r="269" ht="12.75" customHeight="1">
      <c r="A269" s="210"/>
      <c r="B269" s="211"/>
      <c r="C269" s="108"/>
      <c r="D269" s="191"/>
      <c r="E269" s="209"/>
      <c r="F269" s="108"/>
      <c r="G269" s="108"/>
      <c r="H269" s="108"/>
      <c r="I269" s="108"/>
      <c r="J269" s="108"/>
      <c r="K269" s="201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</row>
    <row r="270" ht="12.75" customHeight="1">
      <c r="A270" s="210"/>
      <c r="B270" s="211"/>
      <c r="C270" s="108"/>
      <c r="D270" s="191"/>
      <c r="E270" s="209"/>
      <c r="F270" s="108"/>
      <c r="G270" s="108"/>
      <c r="H270" s="108"/>
      <c r="I270" s="108"/>
      <c r="J270" s="108"/>
      <c r="K270" s="201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</row>
    <row r="271" ht="12.75" customHeight="1">
      <c r="A271" s="210"/>
      <c r="B271" s="211"/>
      <c r="C271" s="108"/>
      <c r="D271" s="191"/>
      <c r="E271" s="209"/>
      <c r="F271" s="108"/>
      <c r="G271" s="108"/>
      <c r="H271" s="108"/>
      <c r="I271" s="108"/>
      <c r="J271" s="108"/>
      <c r="K271" s="201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</row>
    <row r="272" ht="12.75" customHeight="1">
      <c r="A272" s="210"/>
      <c r="B272" s="211"/>
      <c r="C272" s="108"/>
      <c r="D272" s="191"/>
      <c r="E272" s="209"/>
      <c r="F272" s="108"/>
      <c r="G272" s="108"/>
      <c r="H272" s="108"/>
      <c r="I272" s="108"/>
      <c r="J272" s="108"/>
      <c r="K272" s="201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</row>
    <row r="273" ht="12.75" customHeight="1">
      <c r="A273" s="210"/>
      <c r="B273" s="211"/>
      <c r="C273" s="108"/>
      <c r="D273" s="191"/>
      <c r="E273" s="209"/>
      <c r="F273" s="108"/>
      <c r="G273" s="108"/>
      <c r="H273" s="108"/>
      <c r="I273" s="108"/>
      <c r="J273" s="108"/>
      <c r="K273" s="201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</row>
    <row r="274" ht="12.75" customHeight="1">
      <c r="A274" s="210"/>
      <c r="B274" s="211"/>
      <c r="C274" s="108"/>
      <c r="D274" s="191"/>
      <c r="E274" s="209"/>
      <c r="F274" s="108"/>
      <c r="G274" s="108"/>
      <c r="H274" s="108"/>
      <c r="I274" s="108"/>
      <c r="J274" s="108"/>
      <c r="K274" s="201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</row>
    <row r="275" ht="12.75" customHeight="1">
      <c r="A275" s="210"/>
      <c r="B275" s="211"/>
      <c r="C275" s="108"/>
      <c r="D275" s="191"/>
      <c r="E275" s="209"/>
      <c r="F275" s="108"/>
      <c r="G275" s="108"/>
      <c r="H275" s="108"/>
      <c r="I275" s="108"/>
      <c r="J275" s="108"/>
      <c r="K275" s="201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</row>
    <row r="276" ht="12.75" customHeight="1">
      <c r="A276" s="210"/>
      <c r="B276" s="211"/>
      <c r="C276" s="108"/>
      <c r="D276" s="191"/>
      <c r="E276" s="209"/>
      <c r="F276" s="108"/>
      <c r="G276" s="108"/>
      <c r="H276" s="108"/>
      <c r="I276" s="108"/>
      <c r="J276" s="108"/>
      <c r="K276" s="201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</row>
    <row r="277" ht="12.75" customHeight="1">
      <c r="A277" s="210"/>
      <c r="B277" s="211"/>
      <c r="C277" s="108"/>
      <c r="D277" s="191"/>
      <c r="E277" s="209"/>
      <c r="F277" s="108"/>
      <c r="G277" s="108"/>
      <c r="H277" s="108"/>
      <c r="I277" s="108"/>
      <c r="J277" s="108"/>
      <c r="K277" s="201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</row>
    <row r="278" ht="12.75" customHeight="1">
      <c r="A278" s="210"/>
      <c r="B278" s="211"/>
      <c r="C278" s="108"/>
      <c r="D278" s="191"/>
      <c r="E278" s="209"/>
      <c r="F278" s="108"/>
      <c r="G278" s="108"/>
      <c r="H278" s="108"/>
      <c r="I278" s="108"/>
      <c r="J278" s="108"/>
      <c r="K278" s="201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</row>
    <row r="279" ht="12.75" customHeight="1">
      <c r="A279" s="210"/>
      <c r="B279" s="211"/>
      <c r="C279" s="108"/>
      <c r="D279" s="191"/>
      <c r="E279" s="209"/>
      <c r="F279" s="108"/>
      <c r="G279" s="108"/>
      <c r="H279" s="108"/>
      <c r="I279" s="108"/>
      <c r="J279" s="108"/>
      <c r="K279" s="201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</row>
    <row r="280" ht="12.75" customHeight="1">
      <c r="A280" s="210"/>
      <c r="B280" s="211"/>
      <c r="C280" s="108"/>
      <c r="D280" s="191"/>
      <c r="E280" s="209"/>
      <c r="F280" s="108"/>
      <c r="G280" s="108"/>
      <c r="H280" s="108"/>
      <c r="I280" s="108"/>
      <c r="J280" s="108"/>
      <c r="K280" s="201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</row>
    <row r="281" ht="12.75" customHeight="1">
      <c r="A281" s="210"/>
      <c r="B281" s="211"/>
      <c r="C281" s="108"/>
      <c r="D281" s="191"/>
      <c r="E281" s="209"/>
      <c r="F281" s="108"/>
      <c r="G281" s="108"/>
      <c r="H281" s="108"/>
      <c r="I281" s="108"/>
      <c r="J281" s="108"/>
      <c r="K281" s="201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</row>
    <row r="282" ht="12.75" customHeight="1">
      <c r="A282" s="210"/>
      <c r="B282" s="211"/>
      <c r="C282" s="108"/>
      <c r="D282" s="191"/>
      <c r="E282" s="209"/>
      <c r="F282" s="108"/>
      <c r="G282" s="108"/>
      <c r="H282" s="108"/>
      <c r="I282" s="108"/>
      <c r="J282" s="108"/>
      <c r="K282" s="201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</row>
    <row r="283" ht="12.75" customHeight="1">
      <c r="A283" s="210"/>
      <c r="B283" s="211"/>
      <c r="C283" s="108"/>
      <c r="D283" s="191"/>
      <c r="E283" s="209"/>
      <c r="F283" s="108"/>
      <c r="G283" s="108"/>
      <c r="H283" s="108"/>
      <c r="I283" s="108"/>
      <c r="J283" s="108"/>
      <c r="K283" s="201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</row>
    <row r="284" ht="12.75" customHeight="1">
      <c r="A284" s="210"/>
      <c r="B284" s="211"/>
      <c r="C284" s="108"/>
      <c r="D284" s="191"/>
      <c r="E284" s="209"/>
      <c r="F284" s="108"/>
      <c r="G284" s="108"/>
      <c r="H284" s="108"/>
      <c r="I284" s="108"/>
      <c r="J284" s="108"/>
      <c r="K284" s="201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</row>
    <row r="285" ht="12.75" customHeight="1">
      <c r="A285" s="210"/>
      <c r="B285" s="211"/>
      <c r="C285" s="108"/>
      <c r="D285" s="191"/>
      <c r="E285" s="209"/>
      <c r="F285" s="108"/>
      <c r="G285" s="108"/>
      <c r="H285" s="108"/>
      <c r="I285" s="108"/>
      <c r="J285" s="108"/>
      <c r="K285" s="201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</row>
    <row r="286" ht="12.75" customHeight="1">
      <c r="A286" s="210"/>
      <c r="B286" s="211"/>
      <c r="C286" s="108"/>
      <c r="D286" s="191"/>
      <c r="E286" s="209"/>
      <c r="F286" s="108"/>
      <c r="G286" s="108"/>
      <c r="H286" s="108"/>
      <c r="I286" s="108"/>
      <c r="J286" s="108"/>
      <c r="K286" s="201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</row>
    <row r="287" ht="12.75" customHeight="1">
      <c r="A287" s="210"/>
      <c r="B287" s="211"/>
      <c r="C287" s="108"/>
      <c r="D287" s="191"/>
      <c r="E287" s="209"/>
      <c r="F287" s="108"/>
      <c r="G287" s="108"/>
      <c r="H287" s="108"/>
      <c r="I287" s="108"/>
      <c r="J287" s="108"/>
      <c r="K287" s="201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</row>
    <row r="288" ht="12.75" customHeight="1">
      <c r="A288" s="210"/>
      <c r="B288" s="211"/>
      <c r="C288" s="108"/>
      <c r="D288" s="191"/>
      <c r="E288" s="209"/>
      <c r="F288" s="108"/>
      <c r="G288" s="108"/>
      <c r="H288" s="108"/>
      <c r="I288" s="108"/>
      <c r="J288" s="108"/>
      <c r="K288" s="201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</row>
    <row r="289" ht="12.75" customHeight="1">
      <c r="A289" s="210"/>
      <c r="B289" s="211"/>
      <c r="C289" s="108"/>
      <c r="D289" s="191"/>
      <c r="E289" s="209"/>
      <c r="F289" s="108"/>
      <c r="G289" s="108"/>
      <c r="H289" s="108"/>
      <c r="I289" s="108"/>
      <c r="J289" s="108"/>
      <c r="K289" s="201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</row>
    <row r="290" ht="12.75" customHeight="1">
      <c r="A290" s="210"/>
      <c r="B290" s="211"/>
      <c r="C290" s="108"/>
      <c r="D290" s="191"/>
      <c r="E290" s="209"/>
      <c r="F290" s="108"/>
      <c r="G290" s="108"/>
      <c r="H290" s="108"/>
      <c r="I290" s="108"/>
      <c r="J290" s="108"/>
      <c r="K290" s="201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</row>
    <row r="291" ht="12.75" customHeight="1">
      <c r="A291" s="210"/>
      <c r="B291" s="211"/>
      <c r="C291" s="108"/>
      <c r="D291" s="191"/>
      <c r="E291" s="209"/>
      <c r="F291" s="108"/>
      <c r="G291" s="108"/>
      <c r="H291" s="108"/>
      <c r="I291" s="108"/>
      <c r="J291" s="108"/>
      <c r="K291" s="201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</row>
    <row r="292" ht="12.75" customHeight="1">
      <c r="A292" s="210"/>
      <c r="B292" s="211"/>
      <c r="C292" s="108"/>
      <c r="D292" s="191"/>
      <c r="E292" s="209"/>
      <c r="F292" s="108"/>
      <c r="G292" s="108"/>
      <c r="H292" s="108"/>
      <c r="I292" s="108"/>
      <c r="J292" s="108"/>
      <c r="K292" s="201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</row>
    <row r="293" ht="12.75" customHeight="1">
      <c r="A293" s="210"/>
      <c r="B293" s="211"/>
      <c r="C293" s="108"/>
      <c r="D293" s="191"/>
      <c r="E293" s="209"/>
      <c r="F293" s="108"/>
      <c r="G293" s="108"/>
      <c r="H293" s="108"/>
      <c r="I293" s="108"/>
      <c r="J293" s="108"/>
      <c r="K293" s="201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</row>
    <row r="294" ht="12.75" customHeight="1">
      <c r="A294" s="210"/>
      <c r="B294" s="211"/>
      <c r="C294" s="108"/>
      <c r="D294" s="191"/>
      <c r="E294" s="209"/>
      <c r="F294" s="108"/>
      <c r="G294" s="108"/>
      <c r="H294" s="108"/>
      <c r="I294" s="108"/>
      <c r="J294" s="108"/>
      <c r="K294" s="201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</row>
    <row r="295" ht="12.75" customHeight="1">
      <c r="A295" s="210"/>
      <c r="B295" s="211"/>
      <c r="C295" s="108"/>
      <c r="D295" s="191"/>
      <c r="E295" s="209"/>
      <c r="F295" s="108"/>
      <c r="G295" s="108"/>
      <c r="H295" s="108"/>
      <c r="I295" s="108"/>
      <c r="J295" s="108"/>
      <c r="K295" s="201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</row>
    <row r="296" ht="12.75" customHeight="1">
      <c r="A296" s="210"/>
      <c r="B296" s="211"/>
      <c r="C296" s="108"/>
      <c r="D296" s="191"/>
      <c r="E296" s="209"/>
      <c r="F296" s="108"/>
      <c r="G296" s="108"/>
      <c r="H296" s="108"/>
      <c r="I296" s="108"/>
      <c r="J296" s="108"/>
      <c r="K296" s="201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</row>
    <row r="297" ht="12.75" customHeight="1">
      <c r="A297" s="210"/>
      <c r="B297" s="211"/>
      <c r="C297" s="108"/>
      <c r="D297" s="191"/>
      <c r="E297" s="209"/>
      <c r="F297" s="108"/>
      <c r="G297" s="108"/>
      <c r="H297" s="108"/>
      <c r="I297" s="108"/>
      <c r="J297" s="108"/>
      <c r="K297" s="201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</row>
    <row r="298" ht="12.75" customHeight="1">
      <c r="A298" s="210"/>
      <c r="B298" s="211"/>
      <c r="C298" s="108"/>
      <c r="D298" s="191"/>
      <c r="E298" s="209"/>
      <c r="F298" s="108"/>
      <c r="G298" s="108"/>
      <c r="H298" s="108"/>
      <c r="I298" s="108"/>
      <c r="J298" s="108"/>
      <c r="K298" s="201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</row>
    <row r="299" ht="12.75" customHeight="1">
      <c r="A299" s="210"/>
      <c r="B299" s="211"/>
      <c r="C299" s="108"/>
      <c r="D299" s="191"/>
      <c r="E299" s="209"/>
      <c r="F299" s="108"/>
      <c r="G299" s="108"/>
      <c r="H299" s="108"/>
      <c r="I299" s="108"/>
      <c r="J299" s="108"/>
      <c r="K299" s="201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</row>
    <row r="300" ht="12.75" customHeight="1">
      <c r="A300" s="210"/>
      <c r="B300" s="211"/>
      <c r="C300" s="108"/>
      <c r="D300" s="191"/>
      <c r="E300" s="209"/>
      <c r="F300" s="108"/>
      <c r="G300" s="108"/>
      <c r="H300" s="108"/>
      <c r="I300" s="108"/>
      <c r="J300" s="108"/>
      <c r="K300" s="201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</row>
    <row r="301" ht="12.75" customHeight="1">
      <c r="A301" s="210"/>
      <c r="B301" s="211"/>
      <c r="C301" s="108"/>
      <c r="D301" s="191"/>
      <c r="E301" s="209"/>
      <c r="F301" s="108"/>
      <c r="G301" s="108"/>
      <c r="H301" s="108"/>
      <c r="I301" s="108"/>
      <c r="J301" s="108"/>
      <c r="K301" s="201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</row>
    <row r="302" ht="12.75" customHeight="1">
      <c r="A302" s="210"/>
      <c r="B302" s="211"/>
      <c r="C302" s="108"/>
      <c r="D302" s="191"/>
      <c r="E302" s="209"/>
      <c r="F302" s="108"/>
      <c r="G302" s="108"/>
      <c r="H302" s="108"/>
      <c r="I302" s="108"/>
      <c r="J302" s="108"/>
      <c r="K302" s="201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</row>
    <row r="303" ht="12.75" customHeight="1">
      <c r="A303" s="210"/>
      <c r="B303" s="211"/>
      <c r="C303" s="108"/>
      <c r="D303" s="191"/>
      <c r="E303" s="209"/>
      <c r="F303" s="108"/>
      <c r="G303" s="108"/>
      <c r="H303" s="108"/>
      <c r="I303" s="108"/>
      <c r="J303" s="108"/>
      <c r="K303" s="201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</row>
    <row r="304" ht="12.75" customHeight="1">
      <c r="A304" s="210"/>
      <c r="B304" s="211"/>
      <c r="C304" s="108"/>
      <c r="D304" s="191"/>
      <c r="E304" s="209"/>
      <c r="F304" s="108"/>
      <c r="G304" s="108"/>
      <c r="H304" s="108"/>
      <c r="I304" s="108"/>
      <c r="J304" s="108"/>
      <c r="K304" s="201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</row>
    <row r="305" ht="12.75" customHeight="1">
      <c r="A305" s="210"/>
      <c r="B305" s="211"/>
      <c r="C305" s="108"/>
      <c r="D305" s="191"/>
      <c r="E305" s="209"/>
      <c r="F305" s="108"/>
      <c r="G305" s="108"/>
      <c r="H305" s="108"/>
      <c r="I305" s="108"/>
      <c r="J305" s="108"/>
      <c r="K305" s="201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</row>
    <row r="306" ht="12.75" customHeight="1">
      <c r="A306" s="210"/>
      <c r="B306" s="211"/>
      <c r="C306" s="108"/>
      <c r="D306" s="191"/>
      <c r="E306" s="209"/>
      <c r="F306" s="108"/>
      <c r="G306" s="108"/>
      <c r="H306" s="108"/>
      <c r="I306" s="108"/>
      <c r="J306" s="108"/>
      <c r="K306" s="201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</row>
    <row r="307" ht="12.75" customHeight="1">
      <c r="A307" s="210"/>
      <c r="B307" s="211"/>
      <c r="C307" s="108"/>
      <c r="D307" s="191"/>
      <c r="E307" s="209"/>
      <c r="F307" s="108"/>
      <c r="G307" s="108"/>
      <c r="H307" s="108"/>
      <c r="I307" s="108"/>
      <c r="J307" s="108"/>
      <c r="K307" s="201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</row>
    <row r="308" ht="12.75" customHeight="1">
      <c r="A308" s="210"/>
      <c r="B308" s="211"/>
      <c r="C308" s="108"/>
      <c r="D308" s="191"/>
      <c r="E308" s="209"/>
      <c r="F308" s="108"/>
      <c r="G308" s="108"/>
      <c r="H308" s="108"/>
      <c r="I308" s="108"/>
      <c r="J308" s="108"/>
      <c r="K308" s="201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</row>
    <row r="309" ht="12.75" customHeight="1">
      <c r="A309" s="210"/>
      <c r="B309" s="211"/>
      <c r="C309" s="108"/>
      <c r="D309" s="191"/>
      <c r="E309" s="209"/>
      <c r="F309" s="108"/>
      <c r="G309" s="108"/>
      <c r="H309" s="108"/>
      <c r="I309" s="108"/>
      <c r="J309" s="108"/>
      <c r="K309" s="201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</row>
    <row r="310" ht="12.75" customHeight="1">
      <c r="A310" s="210"/>
      <c r="B310" s="211"/>
      <c r="C310" s="108"/>
      <c r="D310" s="191"/>
      <c r="E310" s="209"/>
      <c r="F310" s="108"/>
      <c r="G310" s="108"/>
      <c r="H310" s="108"/>
      <c r="I310" s="108"/>
      <c r="J310" s="108"/>
      <c r="K310" s="201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</row>
    <row r="311" ht="12.75" customHeight="1">
      <c r="A311" s="210"/>
      <c r="B311" s="211"/>
      <c r="C311" s="108"/>
      <c r="D311" s="191"/>
      <c r="E311" s="209"/>
      <c r="F311" s="108"/>
      <c r="G311" s="108"/>
      <c r="H311" s="108"/>
      <c r="I311" s="108"/>
      <c r="J311" s="108"/>
      <c r="K311" s="201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</row>
    <row r="312" ht="12.75" customHeight="1">
      <c r="A312" s="210"/>
      <c r="B312" s="211"/>
      <c r="C312" s="108"/>
      <c r="D312" s="191"/>
      <c r="E312" s="209"/>
      <c r="F312" s="108"/>
      <c r="G312" s="108"/>
      <c r="H312" s="108"/>
      <c r="I312" s="108"/>
      <c r="J312" s="108"/>
      <c r="K312" s="201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</row>
    <row r="313" ht="12.75" customHeight="1">
      <c r="A313" s="210"/>
      <c r="B313" s="211"/>
      <c r="C313" s="108"/>
      <c r="D313" s="191"/>
      <c r="E313" s="209"/>
      <c r="F313" s="108"/>
      <c r="G313" s="108"/>
      <c r="H313" s="108"/>
      <c r="I313" s="108"/>
      <c r="J313" s="108"/>
      <c r="K313" s="201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</row>
    <row r="314" ht="12.75" customHeight="1">
      <c r="A314" s="210"/>
      <c r="B314" s="211"/>
      <c r="C314" s="108"/>
      <c r="D314" s="191"/>
      <c r="E314" s="209"/>
      <c r="F314" s="108"/>
      <c r="G314" s="108"/>
      <c r="H314" s="108"/>
      <c r="I314" s="108"/>
      <c r="J314" s="108"/>
      <c r="K314" s="201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</row>
    <row r="315" ht="12.75" customHeight="1">
      <c r="A315" s="210"/>
      <c r="B315" s="211"/>
      <c r="C315" s="108"/>
      <c r="D315" s="191"/>
      <c r="E315" s="209"/>
      <c r="F315" s="108"/>
      <c r="G315" s="108"/>
      <c r="H315" s="108"/>
      <c r="I315" s="108"/>
      <c r="J315" s="108"/>
      <c r="K315" s="201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</row>
    <row r="316" ht="12.75" customHeight="1">
      <c r="A316" s="210"/>
      <c r="B316" s="211"/>
      <c r="C316" s="108"/>
      <c r="D316" s="191"/>
      <c r="E316" s="209"/>
      <c r="F316" s="108"/>
      <c r="G316" s="108"/>
      <c r="H316" s="108"/>
      <c r="I316" s="108"/>
      <c r="J316" s="108"/>
      <c r="K316" s="201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</row>
    <row r="317" ht="12.75" customHeight="1">
      <c r="A317" s="210"/>
      <c r="B317" s="211"/>
      <c r="C317" s="108"/>
      <c r="D317" s="191"/>
      <c r="E317" s="209"/>
      <c r="F317" s="108"/>
      <c r="G317" s="108"/>
      <c r="H317" s="108"/>
      <c r="I317" s="108"/>
      <c r="J317" s="108"/>
      <c r="K317" s="201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</row>
    <row r="318" ht="12.75" customHeight="1">
      <c r="A318" s="210"/>
      <c r="B318" s="211"/>
      <c r="C318" s="108"/>
      <c r="D318" s="191"/>
      <c r="E318" s="209"/>
      <c r="F318" s="108"/>
      <c r="G318" s="108"/>
      <c r="H318" s="108"/>
      <c r="I318" s="108"/>
      <c r="J318" s="108"/>
      <c r="K318" s="201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</row>
    <row r="319" ht="12.75" customHeight="1">
      <c r="A319" s="210"/>
      <c r="B319" s="211"/>
      <c r="C319" s="108"/>
      <c r="D319" s="191"/>
      <c r="E319" s="209"/>
      <c r="F319" s="108"/>
      <c r="G319" s="108"/>
      <c r="H319" s="108"/>
      <c r="I319" s="108"/>
      <c r="J319" s="108"/>
      <c r="K319" s="201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</row>
    <row r="320" ht="12.75" customHeight="1">
      <c r="A320" s="210"/>
      <c r="B320" s="211"/>
      <c r="C320" s="108"/>
      <c r="D320" s="191"/>
      <c r="E320" s="209"/>
      <c r="F320" s="108"/>
      <c r="G320" s="108"/>
      <c r="H320" s="108"/>
      <c r="I320" s="108"/>
      <c r="J320" s="108"/>
      <c r="K320" s="201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</row>
    <row r="321" ht="12.75" customHeight="1">
      <c r="A321" s="210"/>
      <c r="B321" s="211"/>
      <c r="C321" s="108"/>
      <c r="D321" s="191"/>
      <c r="E321" s="209"/>
      <c r="F321" s="108"/>
      <c r="G321" s="108"/>
      <c r="H321" s="108"/>
      <c r="I321" s="108"/>
      <c r="J321" s="108"/>
      <c r="K321" s="201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</row>
    <row r="322" ht="12.75" customHeight="1">
      <c r="A322" s="210"/>
      <c r="B322" s="211"/>
      <c r="C322" s="108"/>
      <c r="D322" s="191"/>
      <c r="E322" s="209"/>
      <c r="F322" s="108"/>
      <c r="G322" s="108"/>
      <c r="H322" s="108"/>
      <c r="I322" s="108"/>
      <c r="J322" s="108"/>
      <c r="K322" s="201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</row>
    <row r="323" ht="12.75" customHeight="1">
      <c r="A323" s="210"/>
      <c r="B323" s="211"/>
      <c r="C323" s="108"/>
      <c r="D323" s="191"/>
      <c r="E323" s="209"/>
      <c r="F323" s="108"/>
      <c r="G323" s="108"/>
      <c r="H323" s="108"/>
      <c r="I323" s="108"/>
      <c r="J323" s="108"/>
      <c r="K323" s="201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  <c r="AB323" s="108"/>
    </row>
    <row r="324" ht="12.75" customHeight="1">
      <c r="A324" s="210"/>
      <c r="B324" s="211"/>
      <c r="C324" s="108"/>
      <c r="D324" s="191"/>
      <c r="E324" s="209"/>
      <c r="F324" s="108"/>
      <c r="G324" s="108"/>
      <c r="H324" s="108"/>
      <c r="I324" s="108"/>
      <c r="J324" s="108"/>
      <c r="K324" s="201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</row>
    <row r="325" ht="12.75" customHeight="1">
      <c r="A325" s="210"/>
      <c r="B325" s="211"/>
      <c r="C325" s="108"/>
      <c r="D325" s="191"/>
      <c r="E325" s="209"/>
      <c r="F325" s="108"/>
      <c r="G325" s="108"/>
      <c r="H325" s="108"/>
      <c r="I325" s="108"/>
      <c r="J325" s="108"/>
      <c r="K325" s="201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</row>
    <row r="326" ht="12.75" customHeight="1">
      <c r="A326" s="210"/>
      <c r="B326" s="211"/>
      <c r="C326" s="108"/>
      <c r="D326" s="191"/>
      <c r="E326" s="209"/>
      <c r="F326" s="108"/>
      <c r="G326" s="108"/>
      <c r="H326" s="108"/>
      <c r="I326" s="108"/>
      <c r="J326" s="108"/>
      <c r="K326" s="201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</row>
    <row r="327" ht="12.75" customHeight="1">
      <c r="A327" s="210"/>
      <c r="B327" s="211"/>
      <c r="C327" s="108"/>
      <c r="D327" s="191"/>
      <c r="E327" s="209"/>
      <c r="F327" s="108"/>
      <c r="G327" s="108"/>
      <c r="H327" s="108"/>
      <c r="I327" s="108"/>
      <c r="J327" s="108"/>
      <c r="K327" s="201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</row>
    <row r="328" ht="12.75" customHeight="1">
      <c r="A328" s="210"/>
      <c r="B328" s="211"/>
      <c r="C328" s="108"/>
      <c r="D328" s="191"/>
      <c r="E328" s="209"/>
      <c r="F328" s="108"/>
      <c r="G328" s="108"/>
      <c r="H328" s="108"/>
      <c r="I328" s="108"/>
      <c r="J328" s="108"/>
      <c r="K328" s="201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</row>
    <row r="329" ht="12.75" customHeight="1">
      <c r="A329" s="210"/>
      <c r="B329" s="211"/>
      <c r="C329" s="108"/>
      <c r="D329" s="191"/>
      <c r="E329" s="209"/>
      <c r="F329" s="108"/>
      <c r="G329" s="108"/>
      <c r="H329" s="108"/>
      <c r="I329" s="108"/>
      <c r="J329" s="108"/>
      <c r="K329" s="201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</row>
    <row r="330" ht="12.75" customHeight="1">
      <c r="A330" s="210"/>
      <c r="B330" s="211"/>
      <c r="C330" s="108"/>
      <c r="D330" s="191"/>
      <c r="E330" s="209"/>
      <c r="F330" s="108"/>
      <c r="G330" s="108"/>
      <c r="H330" s="108"/>
      <c r="I330" s="108"/>
      <c r="J330" s="108"/>
      <c r="K330" s="201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</row>
    <row r="331" ht="12.75" customHeight="1">
      <c r="A331" s="210"/>
      <c r="B331" s="211"/>
      <c r="C331" s="108"/>
      <c r="D331" s="191"/>
      <c r="E331" s="209"/>
      <c r="F331" s="108"/>
      <c r="G331" s="108"/>
      <c r="H331" s="108"/>
      <c r="I331" s="108"/>
      <c r="J331" s="108"/>
      <c r="K331" s="201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</row>
    <row r="332" ht="12.75" customHeight="1">
      <c r="A332" s="210"/>
      <c r="B332" s="211"/>
      <c r="C332" s="108"/>
      <c r="D332" s="191"/>
      <c r="E332" s="209"/>
      <c r="F332" s="108"/>
      <c r="G332" s="108"/>
      <c r="H332" s="108"/>
      <c r="I332" s="108"/>
      <c r="J332" s="108"/>
      <c r="K332" s="201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</row>
    <row r="333" ht="12.75" customHeight="1">
      <c r="A333" s="210"/>
      <c r="B333" s="211"/>
      <c r="C333" s="108"/>
      <c r="D333" s="191"/>
      <c r="E333" s="209"/>
      <c r="F333" s="108"/>
      <c r="G333" s="108"/>
      <c r="H333" s="108"/>
      <c r="I333" s="108"/>
      <c r="J333" s="108"/>
      <c r="K333" s="201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</row>
    <row r="334" ht="12.75" customHeight="1">
      <c r="A334" s="210"/>
      <c r="B334" s="211"/>
      <c r="C334" s="108"/>
      <c r="D334" s="191"/>
      <c r="E334" s="209"/>
      <c r="F334" s="108"/>
      <c r="G334" s="108"/>
      <c r="H334" s="108"/>
      <c r="I334" s="108"/>
      <c r="J334" s="108"/>
      <c r="K334" s="201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</row>
    <row r="335" ht="12.75" customHeight="1">
      <c r="A335" s="210"/>
      <c r="B335" s="211"/>
      <c r="C335" s="108"/>
      <c r="D335" s="191"/>
      <c r="E335" s="209"/>
      <c r="F335" s="108"/>
      <c r="G335" s="108"/>
      <c r="H335" s="108"/>
      <c r="I335" s="108"/>
      <c r="J335" s="108"/>
      <c r="K335" s="201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</row>
    <row r="336" ht="12.75" customHeight="1">
      <c r="A336" s="210"/>
      <c r="B336" s="211"/>
      <c r="C336" s="108"/>
      <c r="D336" s="191"/>
      <c r="E336" s="209"/>
      <c r="F336" s="108"/>
      <c r="G336" s="108"/>
      <c r="H336" s="108"/>
      <c r="I336" s="108"/>
      <c r="J336" s="108"/>
      <c r="K336" s="201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</row>
    <row r="337" ht="12.75" customHeight="1">
      <c r="A337" s="210"/>
      <c r="B337" s="211"/>
      <c r="C337" s="108"/>
      <c r="D337" s="191"/>
      <c r="E337" s="209"/>
      <c r="F337" s="108"/>
      <c r="G337" s="108"/>
      <c r="H337" s="108"/>
      <c r="I337" s="108"/>
      <c r="J337" s="108"/>
      <c r="K337" s="201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</row>
    <row r="338" ht="12.75" customHeight="1">
      <c r="A338" s="210"/>
      <c r="B338" s="211"/>
      <c r="C338" s="108"/>
      <c r="D338" s="191"/>
      <c r="E338" s="209"/>
      <c r="F338" s="108"/>
      <c r="G338" s="108"/>
      <c r="H338" s="108"/>
      <c r="I338" s="108"/>
      <c r="J338" s="108"/>
      <c r="K338" s="201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</row>
    <row r="339" ht="12.75" customHeight="1">
      <c r="A339" s="210"/>
      <c r="B339" s="211"/>
      <c r="C339" s="108"/>
      <c r="D339" s="191"/>
      <c r="E339" s="209"/>
      <c r="F339" s="108"/>
      <c r="G339" s="108"/>
      <c r="H339" s="108"/>
      <c r="I339" s="108"/>
      <c r="J339" s="108"/>
      <c r="K339" s="201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</row>
    <row r="340" ht="12.75" customHeight="1">
      <c r="A340" s="210"/>
      <c r="B340" s="211"/>
      <c r="C340" s="108"/>
      <c r="D340" s="191"/>
      <c r="E340" s="209"/>
      <c r="F340" s="108"/>
      <c r="G340" s="108"/>
      <c r="H340" s="108"/>
      <c r="I340" s="108"/>
      <c r="J340" s="108"/>
      <c r="K340" s="201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</row>
    <row r="341" ht="12.75" customHeight="1">
      <c r="A341" s="210"/>
      <c r="B341" s="211"/>
      <c r="C341" s="108"/>
      <c r="D341" s="191"/>
      <c r="E341" s="209"/>
      <c r="F341" s="108"/>
      <c r="G341" s="108"/>
      <c r="H341" s="108"/>
      <c r="I341" s="108"/>
      <c r="J341" s="108"/>
      <c r="K341" s="201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</row>
    <row r="342" ht="12.75" customHeight="1">
      <c r="A342" s="210"/>
      <c r="B342" s="211"/>
      <c r="C342" s="108"/>
      <c r="D342" s="191"/>
      <c r="E342" s="209"/>
      <c r="F342" s="108"/>
      <c r="G342" s="108"/>
      <c r="H342" s="108"/>
      <c r="I342" s="108"/>
      <c r="J342" s="108"/>
      <c r="K342" s="201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</row>
    <row r="343" ht="12.75" customHeight="1">
      <c r="A343" s="210"/>
      <c r="B343" s="211"/>
      <c r="C343" s="108"/>
      <c r="D343" s="191"/>
      <c r="E343" s="209"/>
      <c r="F343" s="108"/>
      <c r="G343" s="108"/>
      <c r="H343" s="108"/>
      <c r="I343" s="108"/>
      <c r="J343" s="108"/>
      <c r="K343" s="201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</row>
    <row r="344" ht="12.75" customHeight="1">
      <c r="A344" s="210"/>
      <c r="B344" s="211"/>
      <c r="C344" s="108"/>
      <c r="D344" s="191"/>
      <c r="E344" s="209"/>
      <c r="F344" s="108"/>
      <c r="G344" s="108"/>
      <c r="H344" s="108"/>
      <c r="I344" s="108"/>
      <c r="J344" s="108"/>
      <c r="K344" s="201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</row>
    <row r="345" ht="12.75" customHeight="1">
      <c r="A345" s="210"/>
      <c r="B345" s="211"/>
      <c r="C345" s="108"/>
      <c r="D345" s="191"/>
      <c r="E345" s="209"/>
      <c r="F345" s="108"/>
      <c r="G345" s="108"/>
      <c r="H345" s="108"/>
      <c r="I345" s="108"/>
      <c r="J345" s="108"/>
      <c r="K345" s="201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</row>
    <row r="346" ht="12.75" customHeight="1">
      <c r="A346" s="210"/>
      <c r="B346" s="211"/>
      <c r="C346" s="108"/>
      <c r="D346" s="191"/>
      <c r="E346" s="209"/>
      <c r="F346" s="108"/>
      <c r="G346" s="108"/>
      <c r="H346" s="108"/>
      <c r="I346" s="108"/>
      <c r="J346" s="108"/>
      <c r="K346" s="201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  <c r="AA346" s="108"/>
      <c r="AB346" s="108"/>
    </row>
    <row r="347" ht="12.75" customHeight="1">
      <c r="A347" s="210"/>
      <c r="B347" s="211"/>
      <c r="C347" s="108"/>
      <c r="D347" s="191"/>
      <c r="E347" s="209"/>
      <c r="F347" s="108"/>
      <c r="G347" s="108"/>
      <c r="H347" s="108"/>
      <c r="I347" s="108"/>
      <c r="J347" s="108"/>
      <c r="K347" s="201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</row>
    <row r="348" ht="12.75" customHeight="1">
      <c r="A348" s="210"/>
      <c r="B348" s="211"/>
      <c r="C348" s="108"/>
      <c r="D348" s="191"/>
      <c r="E348" s="209"/>
      <c r="F348" s="108"/>
      <c r="G348" s="108"/>
      <c r="H348" s="108"/>
      <c r="I348" s="108"/>
      <c r="J348" s="108"/>
      <c r="K348" s="201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</row>
    <row r="349" ht="12.75" customHeight="1">
      <c r="A349" s="210"/>
      <c r="B349" s="211"/>
      <c r="C349" s="108"/>
      <c r="D349" s="191"/>
      <c r="E349" s="209"/>
      <c r="F349" s="108"/>
      <c r="G349" s="108"/>
      <c r="H349" s="108"/>
      <c r="I349" s="108"/>
      <c r="J349" s="108"/>
      <c r="K349" s="201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108"/>
      <c r="AB349" s="108"/>
    </row>
    <row r="350" ht="12.75" customHeight="1">
      <c r="A350" s="210"/>
      <c r="B350" s="211"/>
      <c r="C350" s="108"/>
      <c r="D350" s="191"/>
      <c r="E350" s="209"/>
      <c r="F350" s="108"/>
      <c r="G350" s="108"/>
      <c r="H350" s="108"/>
      <c r="I350" s="108"/>
      <c r="J350" s="108"/>
      <c r="K350" s="201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  <c r="AA350" s="108"/>
      <c r="AB350" s="108"/>
    </row>
    <row r="351" ht="12.75" customHeight="1">
      <c r="A351" s="210"/>
      <c r="B351" s="211"/>
      <c r="C351" s="108"/>
      <c r="D351" s="191"/>
      <c r="E351" s="209"/>
      <c r="F351" s="108"/>
      <c r="G351" s="108"/>
      <c r="H351" s="108"/>
      <c r="I351" s="108"/>
      <c r="J351" s="108"/>
      <c r="K351" s="201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</row>
    <row r="352" ht="12.75" customHeight="1">
      <c r="A352" s="210"/>
      <c r="B352" s="211"/>
      <c r="C352" s="108"/>
      <c r="D352" s="191"/>
      <c r="E352" s="209"/>
      <c r="F352" s="108"/>
      <c r="G352" s="108"/>
      <c r="H352" s="108"/>
      <c r="I352" s="108"/>
      <c r="J352" s="108"/>
      <c r="K352" s="201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</row>
    <row r="353" ht="12.75" customHeight="1">
      <c r="A353" s="210"/>
      <c r="B353" s="211"/>
      <c r="C353" s="108"/>
      <c r="D353" s="191"/>
      <c r="E353" s="209"/>
      <c r="F353" s="108"/>
      <c r="G353" s="108"/>
      <c r="H353" s="108"/>
      <c r="I353" s="108"/>
      <c r="J353" s="108"/>
      <c r="K353" s="201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</row>
    <row r="354" ht="12.75" customHeight="1">
      <c r="A354" s="210"/>
      <c r="B354" s="211"/>
      <c r="C354" s="108"/>
      <c r="D354" s="191"/>
      <c r="E354" s="209"/>
      <c r="F354" s="108"/>
      <c r="G354" s="108"/>
      <c r="H354" s="108"/>
      <c r="I354" s="108"/>
      <c r="J354" s="108"/>
      <c r="K354" s="201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</row>
    <row r="355" ht="12.75" customHeight="1">
      <c r="A355" s="210"/>
      <c r="B355" s="211"/>
      <c r="C355" s="108"/>
      <c r="D355" s="191"/>
      <c r="E355" s="209"/>
      <c r="F355" s="108"/>
      <c r="G355" s="108"/>
      <c r="H355" s="108"/>
      <c r="I355" s="108"/>
      <c r="J355" s="108"/>
      <c r="K355" s="201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</row>
    <row r="356" ht="12.75" customHeight="1">
      <c r="A356" s="210"/>
      <c r="B356" s="211"/>
      <c r="C356" s="108"/>
      <c r="D356" s="191"/>
      <c r="E356" s="209"/>
      <c r="F356" s="108"/>
      <c r="G356" s="108"/>
      <c r="H356" s="108"/>
      <c r="I356" s="108"/>
      <c r="J356" s="108"/>
      <c r="K356" s="201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</row>
    <row r="357" ht="12.75" customHeight="1">
      <c r="A357" s="210"/>
      <c r="B357" s="211"/>
      <c r="C357" s="108"/>
      <c r="D357" s="191"/>
      <c r="E357" s="209"/>
      <c r="F357" s="108"/>
      <c r="G357" s="108"/>
      <c r="H357" s="108"/>
      <c r="I357" s="108"/>
      <c r="J357" s="108"/>
      <c r="K357" s="201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</row>
    <row r="358" ht="12.75" customHeight="1">
      <c r="A358" s="210"/>
      <c r="B358" s="211"/>
      <c r="C358" s="108"/>
      <c r="D358" s="191"/>
      <c r="E358" s="209"/>
      <c r="F358" s="108"/>
      <c r="G358" s="108"/>
      <c r="H358" s="108"/>
      <c r="I358" s="108"/>
      <c r="J358" s="108"/>
      <c r="K358" s="201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108"/>
      <c r="AB358" s="108"/>
    </row>
    <row r="359" ht="12.75" customHeight="1">
      <c r="A359" s="210"/>
      <c r="B359" s="211"/>
      <c r="C359" s="108"/>
      <c r="D359" s="191"/>
      <c r="E359" s="209"/>
      <c r="F359" s="108"/>
      <c r="G359" s="108"/>
      <c r="H359" s="108"/>
      <c r="I359" s="108"/>
      <c r="J359" s="108"/>
      <c r="K359" s="201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</row>
    <row r="360" ht="12.75" customHeight="1">
      <c r="A360" s="210"/>
      <c r="B360" s="211"/>
      <c r="C360" s="108"/>
      <c r="D360" s="191"/>
      <c r="E360" s="209"/>
      <c r="F360" s="108"/>
      <c r="G360" s="108"/>
      <c r="H360" s="108"/>
      <c r="I360" s="108"/>
      <c r="J360" s="108"/>
      <c r="K360" s="201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  <c r="AA360" s="108"/>
      <c r="AB360" s="108"/>
    </row>
    <row r="361" ht="12.75" customHeight="1">
      <c r="A361" s="210"/>
      <c r="B361" s="211"/>
      <c r="C361" s="108"/>
      <c r="D361" s="191"/>
      <c r="E361" s="209"/>
      <c r="F361" s="108"/>
      <c r="G361" s="108"/>
      <c r="H361" s="108"/>
      <c r="I361" s="108"/>
      <c r="J361" s="108"/>
      <c r="K361" s="201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</row>
    <row r="362" ht="12.75" customHeight="1">
      <c r="A362" s="210"/>
      <c r="B362" s="211"/>
      <c r="C362" s="108"/>
      <c r="D362" s="191"/>
      <c r="E362" s="209"/>
      <c r="F362" s="108"/>
      <c r="G362" s="108"/>
      <c r="H362" s="108"/>
      <c r="I362" s="108"/>
      <c r="J362" s="108"/>
      <c r="K362" s="201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</row>
    <row r="363" ht="12.75" customHeight="1">
      <c r="A363" s="210"/>
      <c r="B363" s="211"/>
      <c r="C363" s="108"/>
      <c r="D363" s="191"/>
      <c r="E363" s="209"/>
      <c r="F363" s="108"/>
      <c r="G363" s="108"/>
      <c r="H363" s="108"/>
      <c r="I363" s="108"/>
      <c r="J363" s="108"/>
      <c r="K363" s="201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</row>
    <row r="364" ht="12.75" customHeight="1">
      <c r="A364" s="210"/>
      <c r="B364" s="211"/>
      <c r="C364" s="108"/>
      <c r="D364" s="191"/>
      <c r="E364" s="209"/>
      <c r="F364" s="108"/>
      <c r="G364" s="108"/>
      <c r="H364" s="108"/>
      <c r="I364" s="108"/>
      <c r="J364" s="108"/>
      <c r="K364" s="201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  <c r="AA364" s="108"/>
      <c r="AB364" s="108"/>
    </row>
    <row r="365" ht="12.75" customHeight="1">
      <c r="A365" s="210"/>
      <c r="B365" s="211"/>
      <c r="C365" s="108"/>
      <c r="D365" s="191"/>
      <c r="E365" s="209"/>
      <c r="F365" s="108"/>
      <c r="G365" s="108"/>
      <c r="H365" s="108"/>
      <c r="I365" s="108"/>
      <c r="J365" s="108"/>
      <c r="K365" s="201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</row>
    <row r="366" ht="12.75" customHeight="1">
      <c r="A366" s="210"/>
      <c r="B366" s="211"/>
      <c r="C366" s="108"/>
      <c r="D366" s="191"/>
      <c r="E366" s="209"/>
      <c r="F366" s="108"/>
      <c r="G366" s="108"/>
      <c r="H366" s="108"/>
      <c r="I366" s="108"/>
      <c r="J366" s="108"/>
      <c r="K366" s="201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  <c r="AA366" s="108"/>
      <c r="AB366" s="108"/>
    </row>
    <row r="367" ht="12.75" customHeight="1">
      <c r="A367" s="210"/>
      <c r="B367" s="211"/>
      <c r="C367" s="108"/>
      <c r="D367" s="191"/>
      <c r="E367" s="209"/>
      <c r="F367" s="108"/>
      <c r="G367" s="108"/>
      <c r="H367" s="108"/>
      <c r="I367" s="108"/>
      <c r="J367" s="108"/>
      <c r="K367" s="201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  <c r="AA367" s="108"/>
      <c r="AB367" s="108"/>
    </row>
    <row r="368" ht="12.75" customHeight="1">
      <c r="A368" s="210"/>
      <c r="B368" s="211"/>
      <c r="C368" s="108"/>
      <c r="D368" s="191"/>
      <c r="E368" s="209"/>
      <c r="F368" s="108"/>
      <c r="G368" s="108"/>
      <c r="H368" s="108"/>
      <c r="I368" s="108"/>
      <c r="J368" s="108"/>
      <c r="K368" s="201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</row>
    <row r="369" ht="12.75" customHeight="1">
      <c r="A369" s="210"/>
      <c r="B369" s="211"/>
      <c r="C369" s="108"/>
      <c r="D369" s="191"/>
      <c r="E369" s="209"/>
      <c r="F369" s="108"/>
      <c r="G369" s="108"/>
      <c r="H369" s="108"/>
      <c r="I369" s="108"/>
      <c r="J369" s="108"/>
      <c r="K369" s="201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</row>
    <row r="370" ht="12.75" customHeight="1">
      <c r="A370" s="210"/>
      <c r="B370" s="211"/>
      <c r="C370" s="108"/>
      <c r="D370" s="191"/>
      <c r="E370" s="209"/>
      <c r="F370" s="108"/>
      <c r="G370" s="108"/>
      <c r="H370" s="108"/>
      <c r="I370" s="108"/>
      <c r="J370" s="108"/>
      <c r="K370" s="201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</row>
    <row r="371" ht="12.75" customHeight="1">
      <c r="A371" s="210"/>
      <c r="B371" s="211"/>
      <c r="C371" s="108"/>
      <c r="D371" s="191"/>
      <c r="E371" s="209"/>
      <c r="F371" s="108"/>
      <c r="G371" s="108"/>
      <c r="H371" s="108"/>
      <c r="I371" s="108"/>
      <c r="J371" s="108"/>
      <c r="K371" s="201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</row>
    <row r="372" ht="12.75" customHeight="1">
      <c r="A372" s="210"/>
      <c r="B372" s="211"/>
      <c r="C372" s="108"/>
      <c r="D372" s="191"/>
      <c r="E372" s="209"/>
      <c r="F372" s="108"/>
      <c r="G372" s="108"/>
      <c r="H372" s="108"/>
      <c r="I372" s="108"/>
      <c r="J372" s="108"/>
      <c r="K372" s="201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</row>
    <row r="373" ht="12.75" customHeight="1">
      <c r="A373" s="210"/>
      <c r="B373" s="211"/>
      <c r="C373" s="108"/>
      <c r="D373" s="191"/>
      <c r="E373" s="209"/>
      <c r="F373" s="108"/>
      <c r="G373" s="108"/>
      <c r="H373" s="108"/>
      <c r="I373" s="108"/>
      <c r="J373" s="108"/>
      <c r="K373" s="201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108"/>
      <c r="AB373" s="108"/>
    </row>
    <row r="374" ht="12.75" customHeight="1">
      <c r="A374" s="210"/>
      <c r="B374" s="211"/>
      <c r="C374" s="108"/>
      <c r="D374" s="191"/>
      <c r="E374" s="209"/>
      <c r="F374" s="108"/>
      <c r="G374" s="108"/>
      <c r="H374" s="108"/>
      <c r="I374" s="108"/>
      <c r="J374" s="108"/>
      <c r="K374" s="201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  <c r="AA374" s="108"/>
      <c r="AB374" s="108"/>
    </row>
    <row r="375" ht="12.75" customHeight="1">
      <c r="A375" s="210"/>
      <c r="B375" s="211"/>
      <c r="C375" s="108"/>
      <c r="D375" s="191"/>
      <c r="E375" s="209"/>
      <c r="F375" s="108"/>
      <c r="G375" s="108"/>
      <c r="H375" s="108"/>
      <c r="I375" s="108"/>
      <c r="J375" s="108"/>
      <c r="K375" s="201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  <c r="AA375" s="108"/>
      <c r="AB375" s="108"/>
    </row>
    <row r="376" ht="12.75" customHeight="1">
      <c r="A376" s="210"/>
      <c r="B376" s="211"/>
      <c r="C376" s="108"/>
      <c r="D376" s="191"/>
      <c r="E376" s="209"/>
      <c r="F376" s="108"/>
      <c r="G376" s="108"/>
      <c r="H376" s="108"/>
      <c r="I376" s="108"/>
      <c r="J376" s="108"/>
      <c r="K376" s="201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</row>
    <row r="377" ht="12.75" customHeight="1">
      <c r="A377" s="210"/>
      <c r="B377" s="211"/>
      <c r="C377" s="108"/>
      <c r="D377" s="191"/>
      <c r="E377" s="209"/>
      <c r="F377" s="108"/>
      <c r="G377" s="108"/>
      <c r="H377" s="108"/>
      <c r="I377" s="108"/>
      <c r="J377" s="108"/>
      <c r="K377" s="201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  <c r="AA377" s="108"/>
      <c r="AB377" s="108"/>
    </row>
    <row r="378" ht="12.75" customHeight="1">
      <c r="A378" s="210"/>
      <c r="B378" s="211"/>
      <c r="C378" s="108"/>
      <c r="D378" s="191"/>
      <c r="E378" s="209"/>
      <c r="F378" s="108"/>
      <c r="G378" s="108"/>
      <c r="H378" s="108"/>
      <c r="I378" s="108"/>
      <c r="J378" s="108"/>
      <c r="K378" s="201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</row>
    <row r="379" ht="12.75" customHeight="1">
      <c r="A379" s="210"/>
      <c r="B379" s="211"/>
      <c r="C379" s="108"/>
      <c r="D379" s="191"/>
      <c r="E379" s="209"/>
      <c r="F379" s="108"/>
      <c r="G379" s="108"/>
      <c r="H379" s="108"/>
      <c r="I379" s="108"/>
      <c r="J379" s="108"/>
      <c r="K379" s="201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  <c r="AA379" s="108"/>
      <c r="AB379" s="108"/>
    </row>
    <row r="380" ht="12.75" customHeight="1">
      <c r="A380" s="210"/>
      <c r="B380" s="211"/>
      <c r="C380" s="108"/>
      <c r="D380" s="191"/>
      <c r="E380" s="209"/>
      <c r="F380" s="108"/>
      <c r="G380" s="108"/>
      <c r="H380" s="108"/>
      <c r="I380" s="108"/>
      <c r="J380" s="108"/>
      <c r="K380" s="201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  <c r="AA380" s="108"/>
      <c r="AB380" s="108"/>
    </row>
    <row r="381" ht="12.75" customHeight="1">
      <c r="A381" s="210"/>
      <c r="B381" s="211"/>
      <c r="C381" s="108"/>
      <c r="D381" s="191"/>
      <c r="E381" s="209"/>
      <c r="F381" s="108"/>
      <c r="G381" s="108"/>
      <c r="H381" s="108"/>
      <c r="I381" s="108"/>
      <c r="J381" s="108"/>
      <c r="K381" s="201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  <c r="AA381" s="108"/>
      <c r="AB381" s="108"/>
    </row>
    <row r="382" ht="12.75" customHeight="1">
      <c r="A382" s="210"/>
      <c r="B382" s="211"/>
      <c r="C382" s="108"/>
      <c r="D382" s="191"/>
      <c r="E382" s="209"/>
      <c r="F382" s="108"/>
      <c r="G382" s="108"/>
      <c r="H382" s="108"/>
      <c r="I382" s="108"/>
      <c r="J382" s="108"/>
      <c r="K382" s="201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  <c r="AA382" s="108"/>
      <c r="AB382" s="108"/>
    </row>
    <row r="383" ht="12.75" customHeight="1">
      <c r="A383" s="210"/>
      <c r="B383" s="211"/>
      <c r="C383" s="108"/>
      <c r="D383" s="191"/>
      <c r="E383" s="209"/>
      <c r="F383" s="108"/>
      <c r="G383" s="108"/>
      <c r="H383" s="108"/>
      <c r="I383" s="108"/>
      <c r="J383" s="108"/>
      <c r="K383" s="201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</row>
    <row r="384" ht="12.75" customHeight="1">
      <c r="A384" s="210"/>
      <c r="B384" s="211"/>
      <c r="C384" s="108"/>
      <c r="D384" s="191"/>
      <c r="E384" s="209"/>
      <c r="F384" s="108"/>
      <c r="G384" s="108"/>
      <c r="H384" s="108"/>
      <c r="I384" s="108"/>
      <c r="J384" s="108"/>
      <c r="K384" s="201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</row>
    <row r="385" ht="12.75" customHeight="1">
      <c r="A385" s="210"/>
      <c r="B385" s="211"/>
      <c r="C385" s="108"/>
      <c r="D385" s="191"/>
      <c r="E385" s="209"/>
      <c r="F385" s="108"/>
      <c r="G385" s="108"/>
      <c r="H385" s="108"/>
      <c r="I385" s="108"/>
      <c r="J385" s="108"/>
      <c r="K385" s="201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</row>
    <row r="386" ht="12.75" customHeight="1">
      <c r="A386" s="210"/>
      <c r="B386" s="211"/>
      <c r="C386" s="108"/>
      <c r="D386" s="191"/>
      <c r="E386" s="209"/>
      <c r="F386" s="108"/>
      <c r="G386" s="108"/>
      <c r="H386" s="108"/>
      <c r="I386" s="108"/>
      <c r="J386" s="108"/>
      <c r="K386" s="201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</row>
    <row r="387" ht="12.75" customHeight="1">
      <c r="A387" s="210"/>
      <c r="B387" s="211"/>
      <c r="C387" s="108"/>
      <c r="D387" s="191"/>
      <c r="E387" s="209"/>
      <c r="F387" s="108"/>
      <c r="G387" s="108"/>
      <c r="H387" s="108"/>
      <c r="I387" s="108"/>
      <c r="J387" s="108"/>
      <c r="K387" s="201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</row>
    <row r="388" ht="12.75" customHeight="1">
      <c r="A388" s="210"/>
      <c r="B388" s="211"/>
      <c r="C388" s="108"/>
      <c r="D388" s="191"/>
      <c r="E388" s="209"/>
      <c r="F388" s="108"/>
      <c r="G388" s="108"/>
      <c r="H388" s="108"/>
      <c r="I388" s="108"/>
      <c r="J388" s="108"/>
      <c r="K388" s="201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</row>
    <row r="389" ht="12.75" customHeight="1">
      <c r="A389" s="210"/>
      <c r="B389" s="211"/>
      <c r="C389" s="108"/>
      <c r="D389" s="191"/>
      <c r="E389" s="209"/>
      <c r="F389" s="108"/>
      <c r="G389" s="108"/>
      <c r="H389" s="108"/>
      <c r="I389" s="108"/>
      <c r="J389" s="108"/>
      <c r="K389" s="201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</row>
    <row r="390" ht="12.75" customHeight="1">
      <c r="A390" s="210"/>
      <c r="B390" s="211"/>
      <c r="C390" s="108"/>
      <c r="D390" s="191"/>
      <c r="E390" s="209"/>
      <c r="F390" s="108"/>
      <c r="G390" s="108"/>
      <c r="H390" s="108"/>
      <c r="I390" s="108"/>
      <c r="J390" s="108"/>
      <c r="K390" s="201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</row>
    <row r="391" ht="12.75" customHeight="1">
      <c r="A391" s="210"/>
      <c r="B391" s="211"/>
      <c r="C391" s="108"/>
      <c r="D391" s="191"/>
      <c r="E391" s="209"/>
      <c r="F391" s="108"/>
      <c r="G391" s="108"/>
      <c r="H391" s="108"/>
      <c r="I391" s="108"/>
      <c r="J391" s="108"/>
      <c r="K391" s="201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</row>
    <row r="392" ht="12.75" customHeight="1">
      <c r="A392" s="210"/>
      <c r="B392" s="211"/>
      <c r="C392" s="108"/>
      <c r="D392" s="191"/>
      <c r="E392" s="209"/>
      <c r="F392" s="108"/>
      <c r="G392" s="108"/>
      <c r="H392" s="108"/>
      <c r="I392" s="108"/>
      <c r="J392" s="108"/>
      <c r="K392" s="201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</row>
    <row r="393" ht="12.75" customHeight="1">
      <c r="A393" s="210"/>
      <c r="B393" s="211"/>
      <c r="C393" s="108"/>
      <c r="D393" s="191"/>
      <c r="E393" s="209"/>
      <c r="F393" s="108"/>
      <c r="G393" s="108"/>
      <c r="H393" s="108"/>
      <c r="I393" s="108"/>
      <c r="J393" s="108"/>
      <c r="K393" s="201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</row>
    <row r="394" ht="12.75" customHeight="1">
      <c r="A394" s="210"/>
      <c r="B394" s="211"/>
      <c r="C394" s="108"/>
      <c r="D394" s="191"/>
      <c r="E394" s="209"/>
      <c r="F394" s="108"/>
      <c r="G394" s="108"/>
      <c r="H394" s="108"/>
      <c r="I394" s="108"/>
      <c r="J394" s="108"/>
      <c r="K394" s="201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</row>
    <row r="395" ht="12.75" customHeight="1">
      <c r="A395" s="210"/>
      <c r="B395" s="211"/>
      <c r="C395" s="108"/>
      <c r="D395" s="191"/>
      <c r="E395" s="209"/>
      <c r="F395" s="108"/>
      <c r="G395" s="108"/>
      <c r="H395" s="108"/>
      <c r="I395" s="108"/>
      <c r="J395" s="108"/>
      <c r="K395" s="201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</row>
    <row r="396" ht="12.75" customHeight="1">
      <c r="A396" s="210"/>
      <c r="B396" s="211"/>
      <c r="C396" s="108"/>
      <c r="D396" s="191"/>
      <c r="E396" s="209"/>
      <c r="F396" s="108"/>
      <c r="G396" s="108"/>
      <c r="H396" s="108"/>
      <c r="I396" s="108"/>
      <c r="J396" s="108"/>
      <c r="K396" s="201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</row>
    <row r="397" ht="12.75" customHeight="1">
      <c r="A397" s="210"/>
      <c r="B397" s="211"/>
      <c r="C397" s="108"/>
      <c r="D397" s="191"/>
      <c r="E397" s="209"/>
      <c r="F397" s="108"/>
      <c r="G397" s="108"/>
      <c r="H397" s="108"/>
      <c r="I397" s="108"/>
      <c r="J397" s="108"/>
      <c r="K397" s="201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</row>
    <row r="398" ht="12.75" customHeight="1">
      <c r="A398" s="210"/>
      <c r="B398" s="211"/>
      <c r="C398" s="108"/>
      <c r="D398" s="191"/>
      <c r="E398" s="209"/>
      <c r="F398" s="108"/>
      <c r="G398" s="108"/>
      <c r="H398" s="108"/>
      <c r="I398" s="108"/>
      <c r="J398" s="108"/>
      <c r="K398" s="201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  <c r="AA398" s="108"/>
      <c r="AB398" s="108"/>
    </row>
    <row r="399" ht="12.75" customHeight="1">
      <c r="A399" s="210"/>
      <c r="B399" s="211"/>
      <c r="C399" s="108"/>
      <c r="D399" s="191"/>
      <c r="E399" s="209"/>
      <c r="F399" s="108"/>
      <c r="G399" s="108"/>
      <c r="H399" s="108"/>
      <c r="I399" s="108"/>
      <c r="J399" s="108"/>
      <c r="K399" s="201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108"/>
      <c r="AB399" s="108"/>
    </row>
    <row r="400" ht="12.75" customHeight="1">
      <c r="A400" s="210"/>
      <c r="B400" s="211"/>
      <c r="C400" s="108"/>
      <c r="D400" s="191"/>
      <c r="E400" s="209"/>
      <c r="F400" s="108"/>
      <c r="G400" s="108"/>
      <c r="H400" s="108"/>
      <c r="I400" s="108"/>
      <c r="J400" s="108"/>
      <c r="K400" s="201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</row>
    <row r="401" ht="12.75" customHeight="1">
      <c r="A401" s="210"/>
      <c r="B401" s="211"/>
      <c r="C401" s="108"/>
      <c r="D401" s="191"/>
      <c r="E401" s="209"/>
      <c r="F401" s="108"/>
      <c r="G401" s="108"/>
      <c r="H401" s="108"/>
      <c r="I401" s="108"/>
      <c r="J401" s="108"/>
      <c r="K401" s="201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</row>
    <row r="402" ht="12.75" customHeight="1">
      <c r="A402" s="210"/>
      <c r="B402" s="211"/>
      <c r="C402" s="108"/>
      <c r="D402" s="191"/>
      <c r="E402" s="209"/>
      <c r="F402" s="108"/>
      <c r="G402" s="108"/>
      <c r="H402" s="108"/>
      <c r="I402" s="108"/>
      <c r="J402" s="108"/>
      <c r="K402" s="201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</row>
    <row r="403" ht="12.75" customHeight="1">
      <c r="A403" s="210"/>
      <c r="B403" s="211"/>
      <c r="C403" s="108"/>
      <c r="D403" s="191"/>
      <c r="E403" s="209"/>
      <c r="F403" s="108"/>
      <c r="G403" s="108"/>
      <c r="H403" s="108"/>
      <c r="I403" s="108"/>
      <c r="J403" s="108"/>
      <c r="K403" s="201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</row>
    <row r="404" ht="12.75" customHeight="1">
      <c r="A404" s="210"/>
      <c r="B404" s="211"/>
      <c r="C404" s="108"/>
      <c r="D404" s="191"/>
      <c r="E404" s="209"/>
      <c r="F404" s="108"/>
      <c r="G404" s="108"/>
      <c r="H404" s="108"/>
      <c r="I404" s="108"/>
      <c r="J404" s="108"/>
      <c r="K404" s="201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</row>
    <row r="405" ht="12.75" customHeight="1">
      <c r="A405" s="210"/>
      <c r="B405" s="211"/>
      <c r="C405" s="108"/>
      <c r="D405" s="191"/>
      <c r="E405" s="209"/>
      <c r="F405" s="108"/>
      <c r="G405" s="108"/>
      <c r="H405" s="108"/>
      <c r="I405" s="108"/>
      <c r="J405" s="108"/>
      <c r="K405" s="201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</row>
    <row r="406" ht="12.75" customHeight="1">
      <c r="A406" s="210"/>
      <c r="B406" s="211"/>
      <c r="C406" s="108"/>
      <c r="D406" s="191"/>
      <c r="E406" s="209"/>
      <c r="F406" s="108"/>
      <c r="G406" s="108"/>
      <c r="H406" s="108"/>
      <c r="I406" s="108"/>
      <c r="J406" s="108"/>
      <c r="K406" s="201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</row>
    <row r="407" ht="12.75" customHeight="1">
      <c r="A407" s="210"/>
      <c r="B407" s="211"/>
      <c r="C407" s="108"/>
      <c r="D407" s="191"/>
      <c r="E407" s="209"/>
      <c r="F407" s="108"/>
      <c r="G407" s="108"/>
      <c r="H407" s="108"/>
      <c r="I407" s="108"/>
      <c r="J407" s="108"/>
      <c r="K407" s="201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</row>
    <row r="408" ht="12.75" customHeight="1">
      <c r="A408" s="210"/>
      <c r="B408" s="211"/>
      <c r="C408" s="108"/>
      <c r="D408" s="191"/>
      <c r="E408" s="209"/>
      <c r="F408" s="108"/>
      <c r="G408" s="108"/>
      <c r="H408" s="108"/>
      <c r="I408" s="108"/>
      <c r="J408" s="108"/>
      <c r="K408" s="201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</row>
    <row r="409" ht="12.75" customHeight="1">
      <c r="A409" s="210"/>
      <c r="B409" s="211"/>
      <c r="C409" s="108"/>
      <c r="D409" s="191"/>
      <c r="E409" s="209"/>
      <c r="F409" s="108"/>
      <c r="G409" s="108"/>
      <c r="H409" s="108"/>
      <c r="I409" s="108"/>
      <c r="J409" s="108"/>
      <c r="K409" s="201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</row>
    <row r="410" ht="12.75" customHeight="1">
      <c r="A410" s="210"/>
      <c r="B410" s="211"/>
      <c r="C410" s="108"/>
      <c r="D410" s="191"/>
      <c r="E410" s="209"/>
      <c r="F410" s="108"/>
      <c r="G410" s="108"/>
      <c r="H410" s="108"/>
      <c r="I410" s="108"/>
      <c r="J410" s="108"/>
      <c r="K410" s="201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</row>
    <row r="411" ht="12.75" customHeight="1">
      <c r="A411" s="210"/>
      <c r="B411" s="211"/>
      <c r="C411" s="108"/>
      <c r="D411" s="191"/>
      <c r="E411" s="209"/>
      <c r="F411" s="108"/>
      <c r="G411" s="108"/>
      <c r="H411" s="108"/>
      <c r="I411" s="108"/>
      <c r="J411" s="108"/>
      <c r="K411" s="201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</row>
    <row r="412" ht="12.75" customHeight="1">
      <c r="A412" s="210"/>
      <c r="B412" s="211"/>
      <c r="C412" s="108"/>
      <c r="D412" s="191"/>
      <c r="E412" s="209"/>
      <c r="F412" s="108"/>
      <c r="G412" s="108"/>
      <c r="H412" s="108"/>
      <c r="I412" s="108"/>
      <c r="J412" s="108"/>
      <c r="K412" s="201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</row>
    <row r="413" ht="12.75" customHeight="1">
      <c r="A413" s="210"/>
      <c r="B413" s="211"/>
      <c r="C413" s="108"/>
      <c r="D413" s="191"/>
      <c r="E413" s="209"/>
      <c r="F413" s="108"/>
      <c r="G413" s="108"/>
      <c r="H413" s="108"/>
      <c r="I413" s="108"/>
      <c r="J413" s="108"/>
      <c r="K413" s="201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</row>
    <row r="414" ht="12.75" customHeight="1">
      <c r="A414" s="210"/>
      <c r="B414" s="211"/>
      <c r="C414" s="108"/>
      <c r="D414" s="191"/>
      <c r="E414" s="209"/>
      <c r="F414" s="108"/>
      <c r="G414" s="108"/>
      <c r="H414" s="108"/>
      <c r="I414" s="108"/>
      <c r="J414" s="108"/>
      <c r="K414" s="201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</row>
    <row r="415" ht="12.75" customHeight="1">
      <c r="A415" s="210"/>
      <c r="B415" s="211"/>
      <c r="C415" s="108"/>
      <c r="D415" s="191"/>
      <c r="E415" s="209"/>
      <c r="F415" s="108"/>
      <c r="G415" s="108"/>
      <c r="H415" s="108"/>
      <c r="I415" s="108"/>
      <c r="J415" s="108"/>
      <c r="K415" s="201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</row>
    <row r="416" ht="12.75" customHeight="1">
      <c r="A416" s="210"/>
      <c r="B416" s="211"/>
      <c r="C416" s="108"/>
      <c r="D416" s="191"/>
      <c r="E416" s="209"/>
      <c r="F416" s="108"/>
      <c r="G416" s="108"/>
      <c r="H416" s="108"/>
      <c r="I416" s="108"/>
      <c r="J416" s="108"/>
      <c r="K416" s="201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</row>
    <row r="417" ht="12.75" customHeight="1">
      <c r="A417" s="210"/>
      <c r="B417" s="211"/>
      <c r="C417" s="108"/>
      <c r="D417" s="191"/>
      <c r="E417" s="209"/>
      <c r="F417" s="108"/>
      <c r="G417" s="108"/>
      <c r="H417" s="108"/>
      <c r="I417" s="108"/>
      <c r="J417" s="108"/>
      <c r="K417" s="201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</row>
    <row r="418" ht="12.75" customHeight="1">
      <c r="A418" s="210"/>
      <c r="B418" s="211"/>
      <c r="C418" s="108"/>
      <c r="D418" s="191"/>
      <c r="E418" s="209"/>
      <c r="F418" s="108"/>
      <c r="G418" s="108"/>
      <c r="H418" s="108"/>
      <c r="I418" s="108"/>
      <c r="J418" s="108"/>
      <c r="K418" s="201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  <c r="AA418" s="108"/>
      <c r="AB418" s="108"/>
    </row>
    <row r="419" ht="12.75" customHeight="1">
      <c r="A419" s="210"/>
      <c r="B419" s="211"/>
      <c r="C419" s="108"/>
      <c r="D419" s="191"/>
      <c r="E419" s="209"/>
      <c r="F419" s="108"/>
      <c r="G419" s="108"/>
      <c r="H419" s="108"/>
      <c r="I419" s="108"/>
      <c r="J419" s="108"/>
      <c r="K419" s="201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  <c r="AA419" s="108"/>
      <c r="AB419" s="108"/>
    </row>
    <row r="420" ht="12.75" customHeight="1">
      <c r="A420" s="210"/>
      <c r="B420" s="211"/>
      <c r="C420" s="108"/>
      <c r="D420" s="191"/>
      <c r="E420" s="209"/>
      <c r="F420" s="108"/>
      <c r="G420" s="108"/>
      <c r="H420" s="108"/>
      <c r="I420" s="108"/>
      <c r="J420" s="108"/>
      <c r="K420" s="201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  <c r="AA420" s="108"/>
      <c r="AB420" s="108"/>
    </row>
    <row r="421" ht="12.75" customHeight="1">
      <c r="A421" s="210"/>
      <c r="B421" s="211"/>
      <c r="C421" s="108"/>
      <c r="D421" s="191"/>
      <c r="E421" s="209"/>
      <c r="F421" s="108"/>
      <c r="G421" s="108"/>
      <c r="H421" s="108"/>
      <c r="I421" s="108"/>
      <c r="J421" s="108"/>
      <c r="K421" s="201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  <c r="AA421" s="108"/>
      <c r="AB421" s="108"/>
    </row>
    <row r="422" ht="12.75" customHeight="1">
      <c r="A422" s="210"/>
      <c r="B422" s="211"/>
      <c r="C422" s="108"/>
      <c r="D422" s="191"/>
      <c r="E422" s="209"/>
      <c r="F422" s="108"/>
      <c r="G422" s="108"/>
      <c r="H422" s="108"/>
      <c r="I422" s="108"/>
      <c r="J422" s="108"/>
      <c r="K422" s="201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108"/>
      <c r="AB422" s="108"/>
    </row>
    <row r="423" ht="12.75" customHeight="1">
      <c r="A423" s="210"/>
      <c r="B423" s="211"/>
      <c r="C423" s="108"/>
      <c r="D423" s="191"/>
      <c r="E423" s="209"/>
      <c r="F423" s="108"/>
      <c r="G423" s="108"/>
      <c r="H423" s="108"/>
      <c r="I423" s="108"/>
      <c r="J423" s="108"/>
      <c r="K423" s="201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</row>
    <row r="424" ht="12.75" customHeight="1">
      <c r="A424" s="210"/>
      <c r="B424" s="211"/>
      <c r="C424" s="108"/>
      <c r="D424" s="191"/>
      <c r="E424" s="209"/>
      <c r="F424" s="108"/>
      <c r="G424" s="108"/>
      <c r="H424" s="108"/>
      <c r="I424" s="108"/>
      <c r="J424" s="108"/>
      <c r="K424" s="201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108"/>
      <c r="AB424" s="108"/>
    </row>
    <row r="425" ht="12.75" customHeight="1">
      <c r="A425" s="210"/>
      <c r="B425" s="211"/>
      <c r="C425" s="108"/>
      <c r="D425" s="191"/>
      <c r="E425" s="209"/>
      <c r="F425" s="108"/>
      <c r="G425" s="108"/>
      <c r="H425" s="108"/>
      <c r="I425" s="108"/>
      <c r="J425" s="108"/>
      <c r="K425" s="201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108"/>
      <c r="AB425" s="108"/>
    </row>
    <row r="426" ht="12.75" customHeight="1">
      <c r="A426" s="210"/>
      <c r="B426" s="211"/>
      <c r="C426" s="108"/>
      <c r="D426" s="191"/>
      <c r="E426" s="209"/>
      <c r="F426" s="108"/>
      <c r="G426" s="108"/>
      <c r="H426" s="108"/>
      <c r="I426" s="108"/>
      <c r="J426" s="108"/>
      <c r="K426" s="201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108"/>
      <c r="AB426" s="108"/>
    </row>
    <row r="427" ht="12.75" customHeight="1">
      <c r="A427" s="210"/>
      <c r="B427" s="211"/>
      <c r="C427" s="108"/>
      <c r="D427" s="191"/>
      <c r="E427" s="209"/>
      <c r="F427" s="108"/>
      <c r="G427" s="108"/>
      <c r="H427" s="108"/>
      <c r="I427" s="108"/>
      <c r="J427" s="108"/>
      <c r="K427" s="201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108"/>
      <c r="AB427" s="108"/>
    </row>
    <row r="428" ht="12.75" customHeight="1">
      <c r="A428" s="210"/>
      <c r="B428" s="211"/>
      <c r="C428" s="108"/>
      <c r="D428" s="191"/>
      <c r="E428" s="209"/>
      <c r="F428" s="108"/>
      <c r="G428" s="108"/>
      <c r="H428" s="108"/>
      <c r="I428" s="108"/>
      <c r="J428" s="108"/>
      <c r="K428" s="201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</row>
    <row r="429" ht="12.75" customHeight="1">
      <c r="A429" s="210"/>
      <c r="B429" s="211"/>
      <c r="C429" s="108"/>
      <c r="D429" s="191"/>
      <c r="E429" s="209"/>
      <c r="F429" s="108"/>
      <c r="G429" s="108"/>
      <c r="H429" s="108"/>
      <c r="I429" s="108"/>
      <c r="J429" s="108"/>
      <c r="K429" s="201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108"/>
      <c r="AB429" s="108"/>
    </row>
    <row r="430" ht="12.75" customHeight="1">
      <c r="A430" s="210"/>
      <c r="B430" s="211"/>
      <c r="C430" s="108"/>
      <c r="D430" s="191"/>
      <c r="E430" s="209"/>
      <c r="F430" s="108"/>
      <c r="G430" s="108"/>
      <c r="H430" s="108"/>
      <c r="I430" s="108"/>
      <c r="J430" s="108"/>
      <c r="K430" s="201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  <c r="AA430" s="108"/>
      <c r="AB430" s="108"/>
    </row>
    <row r="431" ht="12.75" customHeight="1">
      <c r="A431" s="210"/>
      <c r="B431" s="211"/>
      <c r="C431" s="108"/>
      <c r="D431" s="191"/>
      <c r="E431" s="209"/>
      <c r="F431" s="108"/>
      <c r="G431" s="108"/>
      <c r="H431" s="108"/>
      <c r="I431" s="108"/>
      <c r="J431" s="108"/>
      <c r="K431" s="201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  <c r="AA431" s="108"/>
      <c r="AB431" s="108"/>
    </row>
    <row r="432" ht="12.75" customHeight="1">
      <c r="A432" s="210"/>
      <c r="B432" s="211"/>
      <c r="C432" s="108"/>
      <c r="D432" s="191"/>
      <c r="E432" s="209"/>
      <c r="F432" s="108"/>
      <c r="G432" s="108"/>
      <c r="H432" s="108"/>
      <c r="I432" s="108"/>
      <c r="J432" s="108"/>
      <c r="K432" s="201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  <c r="AA432" s="108"/>
      <c r="AB432" s="108"/>
    </row>
    <row r="433" ht="12.75" customHeight="1">
      <c r="A433" s="210"/>
      <c r="B433" s="211"/>
      <c r="C433" s="108"/>
      <c r="D433" s="191"/>
      <c r="E433" s="209"/>
      <c r="F433" s="108"/>
      <c r="G433" s="108"/>
      <c r="H433" s="108"/>
      <c r="I433" s="108"/>
      <c r="J433" s="108"/>
      <c r="K433" s="201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108"/>
      <c r="AB433" s="108"/>
    </row>
    <row r="434" ht="12.75" customHeight="1">
      <c r="A434" s="210"/>
      <c r="B434" s="211"/>
      <c r="C434" s="108"/>
      <c r="D434" s="191"/>
      <c r="E434" s="209"/>
      <c r="F434" s="108"/>
      <c r="G434" s="108"/>
      <c r="H434" s="108"/>
      <c r="I434" s="108"/>
      <c r="J434" s="108"/>
      <c r="K434" s="201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  <c r="AA434" s="108"/>
      <c r="AB434" s="108"/>
    </row>
    <row r="435" ht="12.75" customHeight="1">
      <c r="A435" s="210"/>
      <c r="B435" s="211"/>
      <c r="C435" s="108"/>
      <c r="D435" s="191"/>
      <c r="E435" s="209"/>
      <c r="F435" s="108"/>
      <c r="G435" s="108"/>
      <c r="H435" s="108"/>
      <c r="I435" s="108"/>
      <c r="J435" s="108"/>
      <c r="K435" s="201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  <c r="AA435" s="108"/>
      <c r="AB435" s="108"/>
    </row>
    <row r="436" ht="12.75" customHeight="1">
      <c r="A436" s="210"/>
      <c r="B436" s="211"/>
      <c r="C436" s="108"/>
      <c r="D436" s="191"/>
      <c r="E436" s="209"/>
      <c r="F436" s="108"/>
      <c r="G436" s="108"/>
      <c r="H436" s="108"/>
      <c r="I436" s="108"/>
      <c r="J436" s="108"/>
      <c r="K436" s="201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  <c r="AA436" s="108"/>
      <c r="AB436" s="108"/>
    </row>
    <row r="437" ht="12.75" customHeight="1">
      <c r="A437" s="210"/>
      <c r="B437" s="211"/>
      <c r="C437" s="108"/>
      <c r="D437" s="191"/>
      <c r="E437" s="209"/>
      <c r="F437" s="108"/>
      <c r="G437" s="108"/>
      <c r="H437" s="108"/>
      <c r="I437" s="108"/>
      <c r="J437" s="108"/>
      <c r="K437" s="201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108"/>
      <c r="AB437" s="108"/>
    </row>
    <row r="438" ht="12.75" customHeight="1">
      <c r="A438" s="210"/>
      <c r="B438" s="211"/>
      <c r="C438" s="108"/>
      <c r="D438" s="191"/>
      <c r="E438" s="209"/>
      <c r="F438" s="108"/>
      <c r="G438" s="108"/>
      <c r="H438" s="108"/>
      <c r="I438" s="108"/>
      <c r="J438" s="108"/>
      <c r="K438" s="201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  <c r="AA438" s="108"/>
      <c r="AB438" s="108"/>
    </row>
    <row r="439" ht="12.75" customHeight="1">
      <c r="A439" s="210"/>
      <c r="B439" s="211"/>
      <c r="C439" s="108"/>
      <c r="D439" s="191"/>
      <c r="E439" s="209"/>
      <c r="F439" s="108"/>
      <c r="G439" s="108"/>
      <c r="H439" s="108"/>
      <c r="I439" s="108"/>
      <c r="J439" s="108"/>
      <c r="K439" s="201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  <c r="AA439" s="108"/>
      <c r="AB439" s="108"/>
    </row>
    <row r="440" ht="12.75" customHeight="1">
      <c r="A440" s="210"/>
      <c r="B440" s="211"/>
      <c r="C440" s="108"/>
      <c r="D440" s="191"/>
      <c r="E440" s="209"/>
      <c r="F440" s="108"/>
      <c r="G440" s="108"/>
      <c r="H440" s="108"/>
      <c r="I440" s="108"/>
      <c r="J440" s="108"/>
      <c r="K440" s="201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  <c r="AA440" s="108"/>
      <c r="AB440" s="108"/>
    </row>
    <row r="441" ht="12.75" customHeight="1">
      <c r="A441" s="210"/>
      <c r="B441" s="211"/>
      <c r="C441" s="108"/>
      <c r="D441" s="191"/>
      <c r="E441" s="209"/>
      <c r="F441" s="108"/>
      <c r="G441" s="108"/>
      <c r="H441" s="108"/>
      <c r="I441" s="108"/>
      <c r="J441" s="108"/>
      <c r="K441" s="201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108"/>
      <c r="AB441" s="108"/>
    </row>
    <row r="442" ht="12.75" customHeight="1">
      <c r="A442" s="210"/>
      <c r="B442" s="211"/>
      <c r="C442" s="108"/>
      <c r="D442" s="191"/>
      <c r="E442" s="209"/>
      <c r="F442" s="108"/>
      <c r="G442" s="108"/>
      <c r="H442" s="108"/>
      <c r="I442" s="108"/>
      <c r="J442" s="108"/>
      <c r="K442" s="201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</row>
    <row r="443" ht="12.75" customHeight="1">
      <c r="A443" s="210"/>
      <c r="B443" s="211"/>
      <c r="C443" s="108"/>
      <c r="D443" s="191"/>
      <c r="E443" s="209"/>
      <c r="F443" s="108"/>
      <c r="G443" s="108"/>
      <c r="H443" s="108"/>
      <c r="I443" s="108"/>
      <c r="J443" s="108"/>
      <c r="K443" s="201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  <c r="AA443" s="108"/>
      <c r="AB443" s="108"/>
    </row>
    <row r="444" ht="12.75" customHeight="1">
      <c r="A444" s="210"/>
      <c r="B444" s="211"/>
      <c r="C444" s="108"/>
      <c r="D444" s="191"/>
      <c r="E444" s="209"/>
      <c r="F444" s="108"/>
      <c r="G444" s="108"/>
      <c r="H444" s="108"/>
      <c r="I444" s="108"/>
      <c r="J444" s="108"/>
      <c r="K444" s="201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  <c r="AA444" s="108"/>
      <c r="AB444" s="108"/>
    </row>
    <row r="445" ht="12.75" customHeight="1">
      <c r="A445" s="210"/>
      <c r="B445" s="211"/>
      <c r="C445" s="108"/>
      <c r="D445" s="191"/>
      <c r="E445" s="209"/>
      <c r="F445" s="108"/>
      <c r="G445" s="108"/>
      <c r="H445" s="108"/>
      <c r="I445" s="108"/>
      <c r="J445" s="108"/>
      <c r="K445" s="201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  <c r="AA445" s="108"/>
      <c r="AB445" s="108"/>
    </row>
    <row r="446" ht="12.75" customHeight="1">
      <c r="A446" s="210"/>
      <c r="B446" s="211"/>
      <c r="C446" s="108"/>
      <c r="D446" s="191"/>
      <c r="E446" s="209"/>
      <c r="F446" s="108"/>
      <c r="G446" s="108"/>
      <c r="H446" s="108"/>
      <c r="I446" s="108"/>
      <c r="J446" s="108"/>
      <c r="K446" s="201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  <c r="AA446" s="108"/>
      <c r="AB446" s="108"/>
    </row>
    <row r="447" ht="12.75" customHeight="1">
      <c r="A447" s="210"/>
      <c r="B447" s="211"/>
      <c r="C447" s="108"/>
      <c r="D447" s="191"/>
      <c r="E447" s="209"/>
      <c r="F447" s="108"/>
      <c r="G447" s="108"/>
      <c r="H447" s="108"/>
      <c r="I447" s="108"/>
      <c r="J447" s="108"/>
      <c r="K447" s="201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  <c r="AA447" s="108"/>
      <c r="AB447" s="108"/>
    </row>
    <row r="448" ht="12.75" customHeight="1">
      <c r="A448" s="210"/>
      <c r="B448" s="211"/>
      <c r="C448" s="108"/>
      <c r="D448" s="191"/>
      <c r="E448" s="209"/>
      <c r="F448" s="108"/>
      <c r="G448" s="108"/>
      <c r="H448" s="108"/>
      <c r="I448" s="108"/>
      <c r="J448" s="108"/>
      <c r="K448" s="201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  <c r="AA448" s="108"/>
      <c r="AB448" s="108"/>
    </row>
    <row r="449" ht="12.75" customHeight="1">
      <c r="A449" s="210"/>
      <c r="B449" s="211"/>
      <c r="C449" s="108"/>
      <c r="D449" s="191"/>
      <c r="E449" s="209"/>
      <c r="F449" s="108"/>
      <c r="G449" s="108"/>
      <c r="H449" s="108"/>
      <c r="I449" s="108"/>
      <c r="J449" s="108"/>
      <c r="K449" s="201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</row>
    <row r="450" ht="12.75" customHeight="1">
      <c r="A450" s="210"/>
      <c r="B450" s="211"/>
      <c r="C450" s="108"/>
      <c r="D450" s="191"/>
      <c r="E450" s="209"/>
      <c r="F450" s="108"/>
      <c r="G450" s="108"/>
      <c r="H450" s="108"/>
      <c r="I450" s="108"/>
      <c r="J450" s="108"/>
      <c r="K450" s="201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  <c r="AA450" s="108"/>
      <c r="AB450" s="108"/>
    </row>
    <row r="451" ht="12.75" customHeight="1">
      <c r="A451" s="210"/>
      <c r="B451" s="211"/>
      <c r="C451" s="108"/>
      <c r="D451" s="191"/>
      <c r="E451" s="209"/>
      <c r="F451" s="108"/>
      <c r="G451" s="108"/>
      <c r="H451" s="108"/>
      <c r="I451" s="108"/>
      <c r="J451" s="108"/>
      <c r="K451" s="201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</row>
    <row r="452" ht="12.75" customHeight="1">
      <c r="A452" s="210"/>
      <c r="B452" s="211"/>
      <c r="C452" s="108"/>
      <c r="D452" s="191"/>
      <c r="E452" s="209"/>
      <c r="F452" s="108"/>
      <c r="G452" s="108"/>
      <c r="H452" s="108"/>
      <c r="I452" s="108"/>
      <c r="J452" s="108"/>
      <c r="K452" s="201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  <c r="AA452" s="108"/>
      <c r="AB452" s="108"/>
    </row>
    <row r="453" ht="12.75" customHeight="1">
      <c r="A453" s="210"/>
      <c r="B453" s="211"/>
      <c r="C453" s="108"/>
      <c r="D453" s="191"/>
      <c r="E453" s="209"/>
      <c r="F453" s="108"/>
      <c r="G453" s="108"/>
      <c r="H453" s="108"/>
      <c r="I453" s="108"/>
      <c r="J453" s="108"/>
      <c r="K453" s="201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  <c r="AA453" s="108"/>
      <c r="AB453" s="108"/>
    </row>
    <row r="454" ht="12.75" customHeight="1">
      <c r="A454" s="210"/>
      <c r="B454" s="211"/>
      <c r="C454" s="108"/>
      <c r="D454" s="191"/>
      <c r="E454" s="209"/>
      <c r="F454" s="108"/>
      <c r="G454" s="108"/>
      <c r="H454" s="108"/>
      <c r="I454" s="108"/>
      <c r="J454" s="108"/>
      <c r="K454" s="201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</row>
    <row r="455" ht="12.75" customHeight="1">
      <c r="A455" s="210"/>
      <c r="B455" s="211"/>
      <c r="C455" s="108"/>
      <c r="D455" s="191"/>
      <c r="E455" s="209"/>
      <c r="F455" s="108"/>
      <c r="G455" s="108"/>
      <c r="H455" s="108"/>
      <c r="I455" s="108"/>
      <c r="J455" s="108"/>
      <c r="K455" s="201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  <c r="AA455" s="108"/>
      <c r="AB455" s="108"/>
    </row>
    <row r="456" ht="12.75" customHeight="1">
      <c r="A456" s="210"/>
      <c r="B456" s="211"/>
      <c r="C456" s="108"/>
      <c r="D456" s="191"/>
      <c r="E456" s="209"/>
      <c r="F456" s="108"/>
      <c r="G456" s="108"/>
      <c r="H456" s="108"/>
      <c r="I456" s="108"/>
      <c r="J456" s="108"/>
      <c r="K456" s="201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  <c r="AA456" s="108"/>
      <c r="AB456" s="108"/>
    </row>
    <row r="457" ht="12.75" customHeight="1">
      <c r="A457" s="210"/>
      <c r="B457" s="211"/>
      <c r="C457" s="108"/>
      <c r="D457" s="191"/>
      <c r="E457" s="209"/>
      <c r="F457" s="108"/>
      <c r="G457" s="108"/>
      <c r="H457" s="108"/>
      <c r="I457" s="108"/>
      <c r="J457" s="108"/>
      <c r="K457" s="201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  <c r="AA457" s="108"/>
      <c r="AB457" s="108"/>
    </row>
    <row r="458" ht="12.75" customHeight="1">
      <c r="A458" s="210"/>
      <c r="B458" s="211"/>
      <c r="C458" s="108"/>
      <c r="D458" s="191"/>
      <c r="E458" s="209"/>
      <c r="F458" s="108"/>
      <c r="G458" s="108"/>
      <c r="H458" s="108"/>
      <c r="I458" s="108"/>
      <c r="J458" s="108"/>
      <c r="K458" s="201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  <c r="AA458" s="108"/>
      <c r="AB458" s="108"/>
    </row>
    <row r="459" ht="12.75" customHeight="1">
      <c r="A459" s="210"/>
      <c r="B459" s="211"/>
      <c r="C459" s="108"/>
      <c r="D459" s="191"/>
      <c r="E459" s="209"/>
      <c r="F459" s="108"/>
      <c r="G459" s="108"/>
      <c r="H459" s="108"/>
      <c r="I459" s="108"/>
      <c r="J459" s="108"/>
      <c r="K459" s="201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  <c r="AA459" s="108"/>
      <c r="AB459" s="108"/>
    </row>
    <row r="460" ht="12.75" customHeight="1">
      <c r="A460" s="210"/>
      <c r="B460" s="211"/>
      <c r="C460" s="108"/>
      <c r="D460" s="191"/>
      <c r="E460" s="209"/>
      <c r="F460" s="108"/>
      <c r="G460" s="108"/>
      <c r="H460" s="108"/>
      <c r="I460" s="108"/>
      <c r="J460" s="108"/>
      <c r="K460" s="201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  <c r="AA460" s="108"/>
      <c r="AB460" s="108"/>
    </row>
    <row r="461" ht="12.75" customHeight="1">
      <c r="A461" s="210"/>
      <c r="B461" s="211"/>
      <c r="C461" s="108"/>
      <c r="D461" s="191"/>
      <c r="E461" s="209"/>
      <c r="F461" s="108"/>
      <c r="G461" s="108"/>
      <c r="H461" s="108"/>
      <c r="I461" s="108"/>
      <c r="J461" s="108"/>
      <c r="K461" s="201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  <c r="AA461" s="108"/>
      <c r="AB461" s="108"/>
    </row>
    <row r="462" ht="12.75" customHeight="1">
      <c r="A462" s="210"/>
      <c r="B462" s="211"/>
      <c r="C462" s="108"/>
      <c r="D462" s="191"/>
      <c r="E462" s="209"/>
      <c r="F462" s="108"/>
      <c r="G462" s="108"/>
      <c r="H462" s="108"/>
      <c r="I462" s="108"/>
      <c r="J462" s="108"/>
      <c r="K462" s="201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</row>
    <row r="463" ht="12.75" customHeight="1">
      <c r="A463" s="210"/>
      <c r="B463" s="211"/>
      <c r="C463" s="108"/>
      <c r="D463" s="191"/>
      <c r="E463" s="209"/>
      <c r="F463" s="108"/>
      <c r="G463" s="108"/>
      <c r="H463" s="108"/>
      <c r="I463" s="108"/>
      <c r="J463" s="108"/>
      <c r="K463" s="201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108"/>
      <c r="AB463" s="108"/>
    </row>
    <row r="464" ht="12.75" customHeight="1">
      <c r="A464" s="210"/>
      <c r="B464" s="211"/>
      <c r="C464" s="108"/>
      <c r="D464" s="191"/>
      <c r="E464" s="209"/>
      <c r="F464" s="108"/>
      <c r="G464" s="108"/>
      <c r="H464" s="108"/>
      <c r="I464" s="108"/>
      <c r="J464" s="108"/>
      <c r="K464" s="201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  <c r="AA464" s="108"/>
      <c r="AB464" s="108"/>
    </row>
    <row r="465" ht="12.75" customHeight="1">
      <c r="A465" s="210"/>
      <c r="B465" s="211"/>
      <c r="C465" s="108"/>
      <c r="D465" s="191"/>
      <c r="E465" s="209"/>
      <c r="F465" s="108"/>
      <c r="G465" s="108"/>
      <c r="H465" s="108"/>
      <c r="I465" s="108"/>
      <c r="J465" s="108"/>
      <c r="K465" s="201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  <c r="AA465" s="108"/>
      <c r="AB465" s="108"/>
    </row>
    <row r="466" ht="12.75" customHeight="1">
      <c r="A466" s="210"/>
      <c r="B466" s="211"/>
      <c r="C466" s="108"/>
      <c r="D466" s="191"/>
      <c r="E466" s="209"/>
      <c r="F466" s="108"/>
      <c r="G466" s="108"/>
      <c r="H466" s="108"/>
      <c r="I466" s="108"/>
      <c r="J466" s="108"/>
      <c r="K466" s="201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  <c r="AA466" s="108"/>
      <c r="AB466" s="108"/>
    </row>
    <row r="467" ht="12.75" customHeight="1">
      <c r="A467" s="210"/>
      <c r="B467" s="211"/>
      <c r="C467" s="108"/>
      <c r="D467" s="191"/>
      <c r="E467" s="209"/>
      <c r="F467" s="108"/>
      <c r="G467" s="108"/>
      <c r="H467" s="108"/>
      <c r="I467" s="108"/>
      <c r="J467" s="108"/>
      <c r="K467" s="201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108"/>
      <c r="AB467" s="108"/>
    </row>
    <row r="468" ht="12.75" customHeight="1">
      <c r="A468" s="210"/>
      <c r="B468" s="211"/>
      <c r="C468" s="108"/>
      <c r="D468" s="191"/>
      <c r="E468" s="209"/>
      <c r="F468" s="108"/>
      <c r="G468" s="108"/>
      <c r="H468" s="108"/>
      <c r="I468" s="108"/>
      <c r="J468" s="108"/>
      <c r="K468" s="201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</row>
    <row r="469" ht="12.75" customHeight="1">
      <c r="A469" s="210"/>
      <c r="B469" s="211"/>
      <c r="C469" s="108"/>
      <c r="D469" s="191"/>
      <c r="E469" s="209"/>
      <c r="F469" s="108"/>
      <c r="G469" s="108"/>
      <c r="H469" s="108"/>
      <c r="I469" s="108"/>
      <c r="J469" s="108"/>
      <c r="K469" s="201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</row>
    <row r="470" ht="12.75" customHeight="1">
      <c r="A470" s="210"/>
      <c r="B470" s="211"/>
      <c r="C470" s="108"/>
      <c r="D470" s="191"/>
      <c r="E470" s="209"/>
      <c r="F470" s="108"/>
      <c r="G470" s="108"/>
      <c r="H470" s="108"/>
      <c r="I470" s="108"/>
      <c r="J470" s="108"/>
      <c r="K470" s="201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  <c r="AA470" s="108"/>
      <c r="AB470" s="108"/>
    </row>
    <row r="471" ht="12.75" customHeight="1">
      <c r="A471" s="210"/>
      <c r="B471" s="211"/>
      <c r="C471" s="108"/>
      <c r="D471" s="191"/>
      <c r="E471" s="209"/>
      <c r="F471" s="108"/>
      <c r="G471" s="108"/>
      <c r="H471" s="108"/>
      <c r="I471" s="108"/>
      <c r="J471" s="108"/>
      <c r="K471" s="201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  <c r="AA471" s="108"/>
      <c r="AB471" s="108"/>
    </row>
    <row r="472" ht="12.75" customHeight="1">
      <c r="A472" s="210"/>
      <c r="B472" s="211"/>
      <c r="C472" s="108"/>
      <c r="D472" s="191"/>
      <c r="E472" s="209"/>
      <c r="F472" s="108"/>
      <c r="G472" s="108"/>
      <c r="H472" s="108"/>
      <c r="I472" s="108"/>
      <c r="J472" s="108"/>
      <c r="K472" s="201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108"/>
      <c r="AB472" s="108"/>
    </row>
    <row r="473" ht="12.75" customHeight="1">
      <c r="A473" s="210"/>
      <c r="B473" s="211"/>
      <c r="C473" s="108"/>
      <c r="D473" s="191"/>
      <c r="E473" s="209"/>
      <c r="F473" s="108"/>
      <c r="G473" s="108"/>
      <c r="H473" s="108"/>
      <c r="I473" s="108"/>
      <c r="J473" s="108"/>
      <c r="K473" s="201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</row>
    <row r="474" ht="12.75" customHeight="1">
      <c r="A474" s="210"/>
      <c r="B474" s="211"/>
      <c r="C474" s="108"/>
      <c r="D474" s="191"/>
      <c r="E474" s="209"/>
      <c r="F474" s="108"/>
      <c r="G474" s="108"/>
      <c r="H474" s="108"/>
      <c r="I474" s="108"/>
      <c r="J474" s="108"/>
      <c r="K474" s="201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</row>
    <row r="475" ht="12.75" customHeight="1">
      <c r="A475" s="210"/>
      <c r="B475" s="211"/>
      <c r="C475" s="108"/>
      <c r="D475" s="191"/>
      <c r="E475" s="209"/>
      <c r="F475" s="108"/>
      <c r="G475" s="108"/>
      <c r="H475" s="108"/>
      <c r="I475" s="108"/>
      <c r="J475" s="108"/>
      <c r="K475" s="201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  <c r="AA475" s="108"/>
      <c r="AB475" s="108"/>
    </row>
    <row r="476" ht="12.75" customHeight="1">
      <c r="A476" s="210"/>
      <c r="B476" s="211"/>
      <c r="C476" s="108"/>
      <c r="D476" s="191"/>
      <c r="E476" s="209"/>
      <c r="F476" s="108"/>
      <c r="G476" s="108"/>
      <c r="H476" s="108"/>
      <c r="I476" s="108"/>
      <c r="J476" s="108"/>
      <c r="K476" s="201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  <c r="AA476" s="108"/>
      <c r="AB476" s="108"/>
    </row>
    <row r="477" ht="12.75" customHeight="1">
      <c r="A477" s="210"/>
      <c r="B477" s="211"/>
      <c r="C477" s="108"/>
      <c r="D477" s="191"/>
      <c r="E477" s="209"/>
      <c r="F477" s="108"/>
      <c r="G477" s="108"/>
      <c r="H477" s="108"/>
      <c r="I477" s="108"/>
      <c r="J477" s="108"/>
      <c r="K477" s="201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108"/>
      <c r="AB477" s="108"/>
    </row>
    <row r="478" ht="12.75" customHeight="1">
      <c r="A478" s="210"/>
      <c r="B478" s="211"/>
      <c r="C478" s="108"/>
      <c r="D478" s="191"/>
      <c r="E478" s="209"/>
      <c r="F478" s="108"/>
      <c r="G478" s="108"/>
      <c r="H478" s="108"/>
      <c r="I478" s="108"/>
      <c r="J478" s="108"/>
      <c r="K478" s="201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  <c r="AA478" s="108"/>
      <c r="AB478" s="108"/>
    </row>
    <row r="479" ht="12.75" customHeight="1">
      <c r="A479" s="210"/>
      <c r="B479" s="211"/>
      <c r="C479" s="108"/>
      <c r="D479" s="191"/>
      <c r="E479" s="209"/>
      <c r="F479" s="108"/>
      <c r="G479" s="108"/>
      <c r="H479" s="108"/>
      <c r="I479" s="108"/>
      <c r="J479" s="108"/>
      <c r="K479" s="201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</row>
    <row r="480" ht="12.75" customHeight="1">
      <c r="A480" s="210"/>
      <c r="B480" s="211"/>
      <c r="C480" s="108"/>
      <c r="D480" s="191"/>
      <c r="E480" s="209"/>
      <c r="F480" s="108"/>
      <c r="G480" s="108"/>
      <c r="H480" s="108"/>
      <c r="I480" s="108"/>
      <c r="J480" s="108"/>
      <c r="K480" s="201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</row>
    <row r="481" ht="12.75" customHeight="1">
      <c r="A481" s="210"/>
      <c r="B481" s="211"/>
      <c r="C481" s="108"/>
      <c r="D481" s="191"/>
      <c r="E481" s="209"/>
      <c r="F481" s="108"/>
      <c r="G481" s="108"/>
      <c r="H481" s="108"/>
      <c r="I481" s="108"/>
      <c r="J481" s="108"/>
      <c r="K481" s="201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108"/>
      <c r="AB481" s="108"/>
    </row>
    <row r="482" ht="12.75" customHeight="1">
      <c r="A482" s="210"/>
      <c r="B482" s="211"/>
      <c r="C482" s="108"/>
      <c r="D482" s="191"/>
      <c r="E482" s="209"/>
      <c r="F482" s="108"/>
      <c r="G482" s="108"/>
      <c r="H482" s="108"/>
      <c r="I482" s="108"/>
      <c r="J482" s="108"/>
      <c r="K482" s="201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</row>
    <row r="483" ht="12.75" customHeight="1">
      <c r="A483" s="210"/>
      <c r="B483" s="211"/>
      <c r="C483" s="108"/>
      <c r="D483" s="191"/>
      <c r="E483" s="209"/>
      <c r="F483" s="108"/>
      <c r="G483" s="108"/>
      <c r="H483" s="108"/>
      <c r="I483" s="108"/>
      <c r="J483" s="108"/>
      <c r="K483" s="201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108"/>
      <c r="AB483" s="108"/>
    </row>
    <row r="484" ht="12.75" customHeight="1">
      <c r="A484" s="210"/>
      <c r="B484" s="211"/>
      <c r="C484" s="108"/>
      <c r="D484" s="191"/>
      <c r="E484" s="209"/>
      <c r="F484" s="108"/>
      <c r="G484" s="108"/>
      <c r="H484" s="108"/>
      <c r="I484" s="108"/>
      <c r="J484" s="108"/>
      <c r="K484" s="201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</row>
    <row r="485" ht="12.75" customHeight="1">
      <c r="A485" s="210"/>
      <c r="B485" s="211"/>
      <c r="C485" s="108"/>
      <c r="D485" s="191"/>
      <c r="E485" s="209"/>
      <c r="F485" s="108"/>
      <c r="G485" s="108"/>
      <c r="H485" s="108"/>
      <c r="I485" s="108"/>
      <c r="J485" s="108"/>
      <c r="K485" s="201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108"/>
      <c r="AB485" s="108"/>
    </row>
    <row r="486" ht="12.75" customHeight="1">
      <c r="A486" s="210"/>
      <c r="B486" s="211"/>
      <c r="C486" s="108"/>
      <c r="D486" s="191"/>
      <c r="E486" s="209"/>
      <c r="F486" s="108"/>
      <c r="G486" s="108"/>
      <c r="H486" s="108"/>
      <c r="I486" s="108"/>
      <c r="J486" s="108"/>
      <c r="K486" s="201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108"/>
      <c r="AB486" s="108"/>
    </row>
    <row r="487" ht="12.75" customHeight="1">
      <c r="A487" s="210"/>
      <c r="B487" s="211"/>
      <c r="C487" s="108"/>
      <c r="D487" s="191"/>
      <c r="E487" s="209"/>
      <c r="F487" s="108"/>
      <c r="G487" s="108"/>
      <c r="H487" s="108"/>
      <c r="I487" s="108"/>
      <c r="J487" s="108"/>
      <c r="K487" s="201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108"/>
      <c r="AB487" s="108"/>
    </row>
    <row r="488" ht="12.75" customHeight="1">
      <c r="A488" s="210"/>
      <c r="B488" s="211"/>
      <c r="C488" s="108"/>
      <c r="D488" s="191"/>
      <c r="E488" s="209"/>
      <c r="F488" s="108"/>
      <c r="G488" s="108"/>
      <c r="H488" s="108"/>
      <c r="I488" s="108"/>
      <c r="J488" s="108"/>
      <c r="K488" s="201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108"/>
      <c r="AB488" s="108"/>
    </row>
    <row r="489" ht="12.75" customHeight="1">
      <c r="A489" s="210"/>
      <c r="B489" s="211"/>
      <c r="C489" s="108"/>
      <c r="D489" s="191"/>
      <c r="E489" s="209"/>
      <c r="F489" s="108"/>
      <c r="G489" s="108"/>
      <c r="H489" s="108"/>
      <c r="I489" s="108"/>
      <c r="J489" s="108"/>
      <c r="K489" s="201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</row>
    <row r="490" ht="12.75" customHeight="1">
      <c r="A490" s="210"/>
      <c r="B490" s="211"/>
      <c r="C490" s="108"/>
      <c r="D490" s="191"/>
      <c r="E490" s="209"/>
      <c r="F490" s="108"/>
      <c r="G490" s="108"/>
      <c r="H490" s="108"/>
      <c r="I490" s="108"/>
      <c r="J490" s="108"/>
      <c r="K490" s="201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108"/>
      <c r="AB490" s="108"/>
    </row>
    <row r="491" ht="12.75" customHeight="1">
      <c r="A491" s="210"/>
      <c r="B491" s="211"/>
      <c r="C491" s="108"/>
      <c r="D491" s="191"/>
      <c r="E491" s="209"/>
      <c r="F491" s="108"/>
      <c r="G491" s="108"/>
      <c r="H491" s="108"/>
      <c r="I491" s="108"/>
      <c r="J491" s="108"/>
      <c r="K491" s="201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108"/>
      <c r="AB491" s="108"/>
    </row>
    <row r="492" ht="12.75" customHeight="1">
      <c r="A492" s="210"/>
      <c r="B492" s="211"/>
      <c r="C492" s="108"/>
      <c r="D492" s="191"/>
      <c r="E492" s="209"/>
      <c r="F492" s="108"/>
      <c r="G492" s="108"/>
      <c r="H492" s="108"/>
      <c r="I492" s="108"/>
      <c r="J492" s="108"/>
      <c r="K492" s="201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  <c r="AA492" s="108"/>
      <c r="AB492" s="108"/>
    </row>
    <row r="493" ht="12.75" customHeight="1">
      <c r="A493" s="210"/>
      <c r="B493" s="211"/>
      <c r="C493" s="108"/>
      <c r="D493" s="191"/>
      <c r="E493" s="209"/>
      <c r="F493" s="108"/>
      <c r="G493" s="108"/>
      <c r="H493" s="108"/>
      <c r="I493" s="108"/>
      <c r="J493" s="108"/>
      <c r="K493" s="201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  <c r="AA493" s="108"/>
      <c r="AB493" s="108"/>
    </row>
    <row r="494" ht="12.75" customHeight="1">
      <c r="A494" s="210"/>
      <c r="B494" s="211"/>
      <c r="C494" s="108"/>
      <c r="D494" s="191"/>
      <c r="E494" s="209"/>
      <c r="F494" s="108"/>
      <c r="G494" s="108"/>
      <c r="H494" s="108"/>
      <c r="I494" s="108"/>
      <c r="J494" s="108"/>
      <c r="K494" s="201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</row>
    <row r="495" ht="12.75" customHeight="1">
      <c r="A495" s="210"/>
      <c r="B495" s="211"/>
      <c r="C495" s="108"/>
      <c r="D495" s="191"/>
      <c r="E495" s="209"/>
      <c r="F495" s="108"/>
      <c r="G495" s="108"/>
      <c r="H495" s="108"/>
      <c r="I495" s="108"/>
      <c r="J495" s="108"/>
      <c r="K495" s="201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  <c r="AA495" s="108"/>
      <c r="AB495" s="108"/>
    </row>
    <row r="496" ht="12.75" customHeight="1">
      <c r="A496" s="210"/>
      <c r="B496" s="211"/>
      <c r="C496" s="108"/>
      <c r="D496" s="191"/>
      <c r="E496" s="209"/>
      <c r="F496" s="108"/>
      <c r="G496" s="108"/>
      <c r="H496" s="108"/>
      <c r="I496" s="108"/>
      <c r="J496" s="108"/>
      <c r="K496" s="201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  <c r="AA496" s="108"/>
      <c r="AB496" s="108"/>
    </row>
    <row r="497" ht="12.75" customHeight="1">
      <c r="A497" s="210"/>
      <c r="B497" s="211"/>
      <c r="C497" s="108"/>
      <c r="D497" s="191"/>
      <c r="E497" s="209"/>
      <c r="F497" s="108"/>
      <c r="G497" s="108"/>
      <c r="H497" s="108"/>
      <c r="I497" s="108"/>
      <c r="J497" s="108"/>
      <c r="K497" s="201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108"/>
      <c r="AB497" s="108"/>
    </row>
    <row r="498" ht="12.75" customHeight="1">
      <c r="A498" s="210"/>
      <c r="B498" s="211"/>
      <c r="C498" s="108"/>
      <c r="D498" s="191"/>
      <c r="E498" s="209"/>
      <c r="F498" s="108"/>
      <c r="G498" s="108"/>
      <c r="H498" s="108"/>
      <c r="I498" s="108"/>
      <c r="J498" s="108"/>
      <c r="K498" s="201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  <c r="AA498" s="108"/>
      <c r="AB498" s="108"/>
    </row>
    <row r="499" ht="12.75" customHeight="1">
      <c r="A499" s="210"/>
      <c r="B499" s="211"/>
      <c r="C499" s="108"/>
      <c r="D499" s="191"/>
      <c r="E499" s="209"/>
      <c r="F499" s="108"/>
      <c r="G499" s="108"/>
      <c r="H499" s="108"/>
      <c r="I499" s="108"/>
      <c r="J499" s="108"/>
      <c r="K499" s="201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  <c r="AA499" s="108"/>
      <c r="AB499" s="108"/>
    </row>
    <row r="500" ht="12.75" customHeight="1">
      <c r="A500" s="210"/>
      <c r="B500" s="211"/>
      <c r="C500" s="108"/>
      <c r="D500" s="191"/>
      <c r="E500" s="209"/>
      <c r="F500" s="108"/>
      <c r="G500" s="108"/>
      <c r="H500" s="108"/>
      <c r="I500" s="108"/>
      <c r="J500" s="108"/>
      <c r="K500" s="201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  <c r="AA500" s="108"/>
      <c r="AB500" s="108"/>
    </row>
    <row r="501" ht="12.75" customHeight="1">
      <c r="A501" s="210"/>
      <c r="B501" s="211"/>
      <c r="C501" s="108"/>
      <c r="D501" s="191"/>
      <c r="E501" s="209"/>
      <c r="F501" s="108"/>
      <c r="G501" s="108"/>
      <c r="H501" s="108"/>
      <c r="I501" s="108"/>
      <c r="J501" s="108"/>
      <c r="K501" s="201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108"/>
      <c r="AB501" s="108"/>
    </row>
    <row r="502" ht="12.75" customHeight="1">
      <c r="A502" s="210"/>
      <c r="B502" s="211"/>
      <c r="C502" s="108"/>
      <c r="D502" s="191"/>
      <c r="E502" s="209"/>
      <c r="F502" s="108"/>
      <c r="G502" s="108"/>
      <c r="H502" s="108"/>
      <c r="I502" s="108"/>
      <c r="J502" s="108"/>
      <c r="K502" s="201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</row>
    <row r="503" ht="12.75" customHeight="1">
      <c r="A503" s="210"/>
      <c r="B503" s="211"/>
      <c r="C503" s="108"/>
      <c r="D503" s="191"/>
      <c r="E503" s="209"/>
      <c r="F503" s="108"/>
      <c r="G503" s="108"/>
      <c r="H503" s="108"/>
      <c r="I503" s="108"/>
      <c r="J503" s="108"/>
      <c r="K503" s="201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108"/>
      <c r="AB503" s="108"/>
    </row>
    <row r="504" ht="12.75" customHeight="1">
      <c r="A504" s="210"/>
      <c r="B504" s="211"/>
      <c r="C504" s="108"/>
      <c r="D504" s="191"/>
      <c r="E504" s="209"/>
      <c r="F504" s="108"/>
      <c r="G504" s="108"/>
      <c r="H504" s="108"/>
      <c r="I504" s="108"/>
      <c r="J504" s="108"/>
      <c r="K504" s="201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  <c r="AA504" s="108"/>
      <c r="AB504" s="108"/>
    </row>
    <row r="505" ht="12.75" customHeight="1">
      <c r="A505" s="210"/>
      <c r="B505" s="211"/>
      <c r="C505" s="108"/>
      <c r="D505" s="191"/>
      <c r="E505" s="209"/>
      <c r="F505" s="108"/>
      <c r="G505" s="108"/>
      <c r="H505" s="108"/>
      <c r="I505" s="108"/>
      <c r="J505" s="108"/>
      <c r="K505" s="201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  <c r="AA505" s="108"/>
      <c r="AB505" s="108"/>
    </row>
    <row r="506" ht="12.75" customHeight="1">
      <c r="A506" s="210"/>
      <c r="B506" s="211"/>
      <c r="C506" s="108"/>
      <c r="D506" s="191"/>
      <c r="E506" s="209"/>
      <c r="F506" s="108"/>
      <c r="G506" s="108"/>
      <c r="H506" s="108"/>
      <c r="I506" s="108"/>
      <c r="J506" s="108"/>
      <c r="K506" s="201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  <c r="AA506" s="108"/>
      <c r="AB506" s="108"/>
    </row>
    <row r="507" ht="12.75" customHeight="1">
      <c r="A507" s="210"/>
      <c r="B507" s="211"/>
      <c r="C507" s="108"/>
      <c r="D507" s="191"/>
      <c r="E507" s="209"/>
      <c r="F507" s="108"/>
      <c r="G507" s="108"/>
      <c r="H507" s="108"/>
      <c r="I507" s="108"/>
      <c r="J507" s="108"/>
      <c r="K507" s="201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  <c r="AA507" s="108"/>
      <c r="AB507" s="108"/>
    </row>
    <row r="508" ht="12.75" customHeight="1">
      <c r="A508" s="210"/>
      <c r="B508" s="211"/>
      <c r="C508" s="108"/>
      <c r="D508" s="191"/>
      <c r="E508" s="209"/>
      <c r="F508" s="108"/>
      <c r="G508" s="108"/>
      <c r="H508" s="108"/>
      <c r="I508" s="108"/>
      <c r="J508" s="108"/>
      <c r="K508" s="201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  <c r="AA508" s="108"/>
      <c r="AB508" s="108"/>
    </row>
    <row r="509" ht="12.75" customHeight="1">
      <c r="A509" s="210"/>
      <c r="B509" s="211"/>
      <c r="C509" s="108"/>
      <c r="D509" s="191"/>
      <c r="E509" s="209"/>
      <c r="F509" s="108"/>
      <c r="G509" s="108"/>
      <c r="H509" s="108"/>
      <c r="I509" s="108"/>
      <c r="J509" s="108"/>
      <c r="K509" s="201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</row>
    <row r="510" ht="12.75" customHeight="1">
      <c r="A510" s="210"/>
      <c r="B510" s="211"/>
      <c r="C510" s="108"/>
      <c r="D510" s="191"/>
      <c r="E510" s="209"/>
      <c r="F510" s="108"/>
      <c r="G510" s="108"/>
      <c r="H510" s="108"/>
      <c r="I510" s="108"/>
      <c r="J510" s="108"/>
      <c r="K510" s="201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  <c r="AA510" s="108"/>
      <c r="AB510" s="108"/>
    </row>
    <row r="511" ht="12.75" customHeight="1">
      <c r="A511" s="210"/>
      <c r="B511" s="211"/>
      <c r="C511" s="108"/>
      <c r="D511" s="191"/>
      <c r="E511" s="209"/>
      <c r="F511" s="108"/>
      <c r="G511" s="108"/>
      <c r="H511" s="108"/>
      <c r="I511" s="108"/>
      <c r="J511" s="108"/>
      <c r="K511" s="201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  <c r="AA511" s="108"/>
      <c r="AB511" s="108"/>
    </row>
    <row r="512" ht="12.75" customHeight="1">
      <c r="A512" s="210"/>
      <c r="B512" s="211"/>
      <c r="C512" s="108"/>
      <c r="D512" s="191"/>
      <c r="E512" s="209"/>
      <c r="F512" s="108"/>
      <c r="G512" s="108"/>
      <c r="H512" s="108"/>
      <c r="I512" s="108"/>
      <c r="J512" s="108"/>
      <c r="K512" s="201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  <c r="AA512" s="108"/>
      <c r="AB512" s="108"/>
    </row>
    <row r="513" ht="12.75" customHeight="1">
      <c r="A513" s="210"/>
      <c r="B513" s="211"/>
      <c r="C513" s="108"/>
      <c r="D513" s="191"/>
      <c r="E513" s="209"/>
      <c r="F513" s="108"/>
      <c r="G513" s="108"/>
      <c r="H513" s="108"/>
      <c r="I513" s="108"/>
      <c r="J513" s="108"/>
      <c r="K513" s="201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  <c r="AA513" s="108"/>
      <c r="AB513" s="108"/>
    </row>
    <row r="514" ht="12.75" customHeight="1">
      <c r="A514" s="210"/>
      <c r="B514" s="211"/>
      <c r="C514" s="108"/>
      <c r="D514" s="191"/>
      <c r="E514" s="209"/>
      <c r="F514" s="108"/>
      <c r="G514" s="108"/>
      <c r="H514" s="108"/>
      <c r="I514" s="108"/>
      <c r="J514" s="108"/>
      <c r="K514" s="201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</row>
    <row r="515" ht="12.75" customHeight="1">
      <c r="A515" s="210"/>
      <c r="B515" s="211"/>
      <c r="C515" s="108"/>
      <c r="D515" s="191"/>
      <c r="E515" s="209"/>
      <c r="F515" s="108"/>
      <c r="G515" s="108"/>
      <c r="H515" s="108"/>
      <c r="I515" s="108"/>
      <c r="J515" s="108"/>
      <c r="K515" s="201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  <c r="AA515" s="108"/>
      <c r="AB515" s="108"/>
    </row>
    <row r="516" ht="12.75" customHeight="1">
      <c r="A516" s="210"/>
      <c r="B516" s="211"/>
      <c r="C516" s="108"/>
      <c r="D516" s="191"/>
      <c r="E516" s="209"/>
      <c r="F516" s="108"/>
      <c r="G516" s="108"/>
      <c r="H516" s="108"/>
      <c r="I516" s="108"/>
      <c r="J516" s="108"/>
      <c r="K516" s="201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  <c r="AA516" s="108"/>
      <c r="AB516" s="108"/>
    </row>
    <row r="517" ht="12.75" customHeight="1">
      <c r="A517" s="210"/>
      <c r="B517" s="211"/>
      <c r="C517" s="108"/>
      <c r="D517" s="191"/>
      <c r="E517" s="209"/>
      <c r="F517" s="108"/>
      <c r="G517" s="108"/>
      <c r="H517" s="108"/>
      <c r="I517" s="108"/>
      <c r="J517" s="108"/>
      <c r="K517" s="201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  <c r="AA517" s="108"/>
      <c r="AB517" s="108"/>
    </row>
    <row r="518" ht="12.75" customHeight="1">
      <c r="A518" s="210"/>
      <c r="B518" s="211"/>
      <c r="C518" s="108"/>
      <c r="D518" s="191"/>
      <c r="E518" s="209"/>
      <c r="F518" s="108"/>
      <c r="G518" s="108"/>
      <c r="H518" s="108"/>
      <c r="I518" s="108"/>
      <c r="J518" s="108"/>
      <c r="K518" s="201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  <c r="AA518" s="108"/>
      <c r="AB518" s="108"/>
    </row>
    <row r="519" ht="12.75" customHeight="1">
      <c r="A519" s="210"/>
      <c r="B519" s="211"/>
      <c r="C519" s="108"/>
      <c r="D519" s="191"/>
      <c r="E519" s="209"/>
      <c r="F519" s="108"/>
      <c r="G519" s="108"/>
      <c r="H519" s="108"/>
      <c r="I519" s="108"/>
      <c r="J519" s="108"/>
      <c r="K519" s="201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  <c r="AA519" s="108"/>
      <c r="AB519" s="108"/>
    </row>
    <row r="520" ht="12.75" customHeight="1">
      <c r="A520" s="210"/>
      <c r="B520" s="211"/>
      <c r="C520" s="108"/>
      <c r="D520" s="191"/>
      <c r="E520" s="209"/>
      <c r="F520" s="108"/>
      <c r="G520" s="108"/>
      <c r="H520" s="108"/>
      <c r="I520" s="108"/>
      <c r="J520" s="108"/>
      <c r="K520" s="201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  <c r="AA520" s="108"/>
      <c r="AB520" s="108"/>
    </row>
    <row r="521" ht="12.75" customHeight="1">
      <c r="A521" s="210"/>
      <c r="B521" s="211"/>
      <c r="C521" s="108"/>
      <c r="D521" s="191"/>
      <c r="E521" s="209"/>
      <c r="F521" s="108"/>
      <c r="G521" s="108"/>
      <c r="H521" s="108"/>
      <c r="I521" s="108"/>
      <c r="J521" s="108"/>
      <c r="K521" s="201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  <c r="AA521" s="108"/>
      <c r="AB521" s="108"/>
    </row>
    <row r="522" ht="12.75" customHeight="1">
      <c r="A522" s="210"/>
      <c r="B522" s="211"/>
      <c r="C522" s="108"/>
      <c r="D522" s="191"/>
      <c r="E522" s="209"/>
      <c r="F522" s="108"/>
      <c r="G522" s="108"/>
      <c r="H522" s="108"/>
      <c r="I522" s="108"/>
      <c r="J522" s="108"/>
      <c r="K522" s="201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  <c r="AA522" s="108"/>
      <c r="AB522" s="108"/>
    </row>
    <row r="523" ht="12.75" customHeight="1">
      <c r="A523" s="210"/>
      <c r="B523" s="211"/>
      <c r="C523" s="108"/>
      <c r="D523" s="191"/>
      <c r="E523" s="209"/>
      <c r="F523" s="108"/>
      <c r="G523" s="108"/>
      <c r="H523" s="108"/>
      <c r="I523" s="108"/>
      <c r="J523" s="108"/>
      <c r="K523" s="201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  <c r="AA523" s="108"/>
      <c r="AB523" s="108"/>
    </row>
    <row r="524" ht="12.75" customHeight="1">
      <c r="A524" s="210"/>
      <c r="B524" s="211"/>
      <c r="C524" s="108"/>
      <c r="D524" s="191"/>
      <c r="E524" s="209"/>
      <c r="F524" s="108"/>
      <c r="G524" s="108"/>
      <c r="H524" s="108"/>
      <c r="I524" s="108"/>
      <c r="J524" s="108"/>
      <c r="K524" s="201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  <c r="AA524" s="108"/>
      <c r="AB524" s="108"/>
    </row>
    <row r="525" ht="12.75" customHeight="1">
      <c r="A525" s="210"/>
      <c r="B525" s="211"/>
      <c r="C525" s="108"/>
      <c r="D525" s="191"/>
      <c r="E525" s="209"/>
      <c r="F525" s="108"/>
      <c r="G525" s="108"/>
      <c r="H525" s="108"/>
      <c r="I525" s="108"/>
      <c r="J525" s="108"/>
      <c r="K525" s="201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  <c r="AA525" s="108"/>
      <c r="AB525" s="108"/>
    </row>
    <row r="526" ht="12.75" customHeight="1">
      <c r="A526" s="210"/>
      <c r="B526" s="211"/>
      <c r="C526" s="108"/>
      <c r="D526" s="191"/>
      <c r="E526" s="209"/>
      <c r="F526" s="108"/>
      <c r="G526" s="108"/>
      <c r="H526" s="108"/>
      <c r="I526" s="108"/>
      <c r="J526" s="108"/>
      <c r="K526" s="201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  <c r="AA526" s="108"/>
      <c r="AB526" s="108"/>
    </row>
    <row r="527" ht="12.75" customHeight="1">
      <c r="A527" s="210"/>
      <c r="B527" s="211"/>
      <c r="C527" s="108"/>
      <c r="D527" s="191"/>
      <c r="E527" s="209"/>
      <c r="F527" s="108"/>
      <c r="G527" s="108"/>
      <c r="H527" s="108"/>
      <c r="I527" s="108"/>
      <c r="J527" s="108"/>
      <c r="K527" s="201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  <c r="AA527" s="108"/>
      <c r="AB527" s="108"/>
    </row>
    <row r="528" ht="12.75" customHeight="1">
      <c r="A528" s="210"/>
      <c r="B528" s="211"/>
      <c r="C528" s="108"/>
      <c r="D528" s="191"/>
      <c r="E528" s="209"/>
      <c r="F528" s="108"/>
      <c r="G528" s="108"/>
      <c r="H528" s="108"/>
      <c r="I528" s="108"/>
      <c r="J528" s="108"/>
      <c r="K528" s="201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</row>
    <row r="529" ht="12.75" customHeight="1">
      <c r="A529" s="210"/>
      <c r="B529" s="211"/>
      <c r="C529" s="108"/>
      <c r="D529" s="191"/>
      <c r="E529" s="209"/>
      <c r="F529" s="108"/>
      <c r="G529" s="108"/>
      <c r="H529" s="108"/>
      <c r="I529" s="108"/>
      <c r="J529" s="108"/>
      <c r="K529" s="201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  <c r="AA529" s="108"/>
      <c r="AB529" s="108"/>
    </row>
    <row r="530" ht="12.75" customHeight="1">
      <c r="A530" s="210"/>
      <c r="B530" s="211"/>
      <c r="C530" s="108"/>
      <c r="D530" s="191"/>
      <c r="E530" s="209"/>
      <c r="F530" s="108"/>
      <c r="G530" s="108"/>
      <c r="H530" s="108"/>
      <c r="I530" s="108"/>
      <c r="J530" s="108"/>
      <c r="K530" s="201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  <c r="AA530" s="108"/>
      <c r="AB530" s="108"/>
    </row>
    <row r="531" ht="12.75" customHeight="1">
      <c r="A531" s="210"/>
      <c r="B531" s="211"/>
      <c r="C531" s="108"/>
      <c r="D531" s="191"/>
      <c r="E531" s="209"/>
      <c r="F531" s="108"/>
      <c r="G531" s="108"/>
      <c r="H531" s="108"/>
      <c r="I531" s="108"/>
      <c r="J531" s="108"/>
      <c r="K531" s="201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  <c r="AA531" s="108"/>
      <c r="AB531" s="108"/>
    </row>
    <row r="532" ht="12.75" customHeight="1">
      <c r="A532" s="210"/>
      <c r="B532" s="211"/>
      <c r="C532" s="108"/>
      <c r="D532" s="191"/>
      <c r="E532" s="209"/>
      <c r="F532" s="108"/>
      <c r="G532" s="108"/>
      <c r="H532" s="108"/>
      <c r="I532" s="108"/>
      <c r="J532" s="108"/>
      <c r="K532" s="201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  <c r="AA532" s="108"/>
      <c r="AB532" s="108"/>
    </row>
    <row r="533" ht="12.75" customHeight="1">
      <c r="A533" s="210"/>
      <c r="B533" s="211"/>
      <c r="C533" s="108"/>
      <c r="D533" s="191"/>
      <c r="E533" s="209"/>
      <c r="F533" s="108"/>
      <c r="G533" s="108"/>
      <c r="H533" s="108"/>
      <c r="I533" s="108"/>
      <c r="J533" s="108"/>
      <c r="K533" s="201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  <c r="AA533" s="108"/>
      <c r="AB533" s="108"/>
    </row>
    <row r="534" ht="12.75" customHeight="1">
      <c r="A534" s="210"/>
      <c r="B534" s="211"/>
      <c r="C534" s="108"/>
      <c r="D534" s="191"/>
      <c r="E534" s="209"/>
      <c r="F534" s="108"/>
      <c r="G534" s="108"/>
      <c r="H534" s="108"/>
      <c r="I534" s="108"/>
      <c r="J534" s="108"/>
      <c r="K534" s="201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  <c r="AA534" s="108"/>
      <c r="AB534" s="108"/>
    </row>
    <row r="535" ht="12.75" customHeight="1">
      <c r="A535" s="210"/>
      <c r="B535" s="211"/>
      <c r="C535" s="108"/>
      <c r="D535" s="191"/>
      <c r="E535" s="209"/>
      <c r="F535" s="108"/>
      <c r="G535" s="108"/>
      <c r="H535" s="108"/>
      <c r="I535" s="108"/>
      <c r="J535" s="108"/>
      <c r="K535" s="201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</row>
    <row r="536" ht="12.75" customHeight="1">
      <c r="A536" s="210"/>
      <c r="B536" s="211"/>
      <c r="C536" s="108"/>
      <c r="D536" s="191"/>
      <c r="E536" s="209"/>
      <c r="F536" s="108"/>
      <c r="G536" s="108"/>
      <c r="H536" s="108"/>
      <c r="I536" s="108"/>
      <c r="J536" s="108"/>
      <c r="K536" s="201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  <c r="AA536" s="108"/>
      <c r="AB536" s="108"/>
    </row>
    <row r="537" ht="12.75" customHeight="1">
      <c r="A537" s="210"/>
      <c r="B537" s="211"/>
      <c r="C537" s="108"/>
      <c r="D537" s="191"/>
      <c r="E537" s="209"/>
      <c r="F537" s="108"/>
      <c r="G537" s="108"/>
      <c r="H537" s="108"/>
      <c r="I537" s="108"/>
      <c r="J537" s="108"/>
      <c r="K537" s="201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  <c r="AA537" s="108"/>
      <c r="AB537" s="108"/>
    </row>
    <row r="538" ht="12.75" customHeight="1">
      <c r="A538" s="210"/>
      <c r="B538" s="211"/>
      <c r="C538" s="108"/>
      <c r="D538" s="191"/>
      <c r="E538" s="209"/>
      <c r="F538" s="108"/>
      <c r="G538" s="108"/>
      <c r="H538" s="108"/>
      <c r="I538" s="108"/>
      <c r="J538" s="108"/>
      <c r="K538" s="201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  <c r="AA538" s="108"/>
      <c r="AB538" s="108"/>
    </row>
    <row r="539" ht="12.75" customHeight="1">
      <c r="A539" s="210"/>
      <c r="B539" s="211"/>
      <c r="C539" s="108"/>
      <c r="D539" s="191"/>
      <c r="E539" s="209"/>
      <c r="F539" s="108"/>
      <c r="G539" s="108"/>
      <c r="H539" s="108"/>
      <c r="I539" s="108"/>
      <c r="J539" s="108"/>
      <c r="K539" s="201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  <c r="AA539" s="108"/>
      <c r="AB539" s="108"/>
    </row>
    <row r="540" ht="12.75" customHeight="1">
      <c r="A540" s="210"/>
      <c r="B540" s="211"/>
      <c r="C540" s="108"/>
      <c r="D540" s="191"/>
      <c r="E540" s="209"/>
      <c r="F540" s="108"/>
      <c r="G540" s="108"/>
      <c r="H540" s="108"/>
      <c r="I540" s="108"/>
      <c r="J540" s="108"/>
      <c r="K540" s="201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</row>
    <row r="541" ht="12.75" customHeight="1">
      <c r="A541" s="210"/>
      <c r="B541" s="211"/>
      <c r="C541" s="108"/>
      <c r="D541" s="191"/>
      <c r="E541" s="209"/>
      <c r="F541" s="108"/>
      <c r="G541" s="108"/>
      <c r="H541" s="108"/>
      <c r="I541" s="108"/>
      <c r="J541" s="108"/>
      <c r="K541" s="201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  <c r="AA541" s="108"/>
      <c r="AB541" s="108"/>
    </row>
    <row r="542" ht="12.75" customHeight="1">
      <c r="A542" s="210"/>
      <c r="B542" s="211"/>
      <c r="C542" s="108"/>
      <c r="D542" s="191"/>
      <c r="E542" s="209"/>
      <c r="F542" s="108"/>
      <c r="G542" s="108"/>
      <c r="H542" s="108"/>
      <c r="I542" s="108"/>
      <c r="J542" s="108"/>
      <c r="K542" s="201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  <c r="AA542" s="108"/>
      <c r="AB542" s="108"/>
    </row>
    <row r="543" ht="12.75" customHeight="1">
      <c r="A543" s="210"/>
      <c r="B543" s="211"/>
      <c r="C543" s="108"/>
      <c r="D543" s="191"/>
      <c r="E543" s="209"/>
      <c r="F543" s="108"/>
      <c r="G543" s="108"/>
      <c r="H543" s="108"/>
      <c r="I543" s="108"/>
      <c r="J543" s="108"/>
      <c r="K543" s="201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  <c r="AA543" s="108"/>
      <c r="AB543" s="108"/>
    </row>
    <row r="544" ht="12.75" customHeight="1">
      <c r="A544" s="210"/>
      <c r="B544" s="211"/>
      <c r="C544" s="108"/>
      <c r="D544" s="191"/>
      <c r="E544" s="209"/>
      <c r="F544" s="108"/>
      <c r="G544" s="108"/>
      <c r="H544" s="108"/>
      <c r="I544" s="108"/>
      <c r="J544" s="108"/>
      <c r="K544" s="201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</row>
    <row r="545" ht="12.75" customHeight="1">
      <c r="A545" s="210"/>
      <c r="B545" s="211"/>
      <c r="C545" s="108"/>
      <c r="D545" s="191"/>
      <c r="E545" s="209"/>
      <c r="F545" s="108"/>
      <c r="G545" s="108"/>
      <c r="H545" s="108"/>
      <c r="I545" s="108"/>
      <c r="J545" s="108"/>
      <c r="K545" s="201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</row>
    <row r="546" ht="12.75" customHeight="1">
      <c r="A546" s="210"/>
      <c r="B546" s="211"/>
      <c r="C546" s="108"/>
      <c r="D546" s="191"/>
      <c r="E546" s="209"/>
      <c r="F546" s="108"/>
      <c r="G546" s="108"/>
      <c r="H546" s="108"/>
      <c r="I546" s="108"/>
      <c r="J546" s="108"/>
      <c r="K546" s="201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  <c r="AA546" s="108"/>
      <c r="AB546" s="108"/>
    </row>
    <row r="547" ht="12.75" customHeight="1">
      <c r="A547" s="210"/>
      <c r="B547" s="211"/>
      <c r="C547" s="108"/>
      <c r="D547" s="191"/>
      <c r="E547" s="209"/>
      <c r="F547" s="108"/>
      <c r="G547" s="108"/>
      <c r="H547" s="108"/>
      <c r="I547" s="108"/>
      <c r="J547" s="108"/>
      <c r="K547" s="201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  <c r="AA547" s="108"/>
      <c r="AB547" s="108"/>
    </row>
    <row r="548" ht="12.75" customHeight="1">
      <c r="A548" s="210"/>
      <c r="B548" s="211"/>
      <c r="C548" s="108"/>
      <c r="D548" s="191"/>
      <c r="E548" s="209"/>
      <c r="F548" s="108"/>
      <c r="G548" s="108"/>
      <c r="H548" s="108"/>
      <c r="I548" s="108"/>
      <c r="J548" s="108"/>
      <c r="K548" s="201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</row>
    <row r="549" ht="12.75" customHeight="1">
      <c r="A549" s="210"/>
      <c r="B549" s="211"/>
      <c r="C549" s="108"/>
      <c r="D549" s="191"/>
      <c r="E549" s="209"/>
      <c r="F549" s="108"/>
      <c r="G549" s="108"/>
      <c r="H549" s="108"/>
      <c r="I549" s="108"/>
      <c r="J549" s="108"/>
      <c r="K549" s="201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  <c r="AA549" s="108"/>
      <c r="AB549" s="108"/>
    </row>
    <row r="550" ht="12.75" customHeight="1">
      <c r="A550" s="210"/>
      <c r="B550" s="211"/>
      <c r="C550" s="108"/>
      <c r="D550" s="191"/>
      <c r="E550" s="209"/>
      <c r="F550" s="108"/>
      <c r="G550" s="108"/>
      <c r="H550" s="108"/>
      <c r="I550" s="108"/>
      <c r="J550" s="108"/>
      <c r="K550" s="201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  <c r="AA550" s="108"/>
      <c r="AB550" s="108"/>
    </row>
    <row r="551" ht="12.75" customHeight="1">
      <c r="A551" s="210"/>
      <c r="B551" s="211"/>
      <c r="C551" s="108"/>
      <c r="D551" s="191"/>
      <c r="E551" s="209"/>
      <c r="F551" s="108"/>
      <c r="G551" s="108"/>
      <c r="H551" s="108"/>
      <c r="I551" s="108"/>
      <c r="J551" s="108"/>
      <c r="K551" s="201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  <c r="AA551" s="108"/>
      <c r="AB551" s="108"/>
    </row>
    <row r="552" ht="12.75" customHeight="1">
      <c r="A552" s="210"/>
      <c r="B552" s="211"/>
      <c r="C552" s="108"/>
      <c r="D552" s="191"/>
      <c r="E552" s="209"/>
      <c r="F552" s="108"/>
      <c r="G552" s="108"/>
      <c r="H552" s="108"/>
      <c r="I552" s="108"/>
      <c r="J552" s="108"/>
      <c r="K552" s="201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  <c r="AA552" s="108"/>
      <c r="AB552" s="108"/>
    </row>
    <row r="553" ht="12.75" customHeight="1">
      <c r="A553" s="210"/>
      <c r="B553" s="211"/>
      <c r="C553" s="108"/>
      <c r="D553" s="191"/>
      <c r="E553" s="209"/>
      <c r="F553" s="108"/>
      <c r="G553" s="108"/>
      <c r="H553" s="108"/>
      <c r="I553" s="108"/>
      <c r="J553" s="108"/>
      <c r="K553" s="201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108"/>
      <c r="AB553" s="108"/>
    </row>
    <row r="554" ht="12.75" customHeight="1">
      <c r="A554" s="210"/>
      <c r="B554" s="211"/>
      <c r="C554" s="108"/>
      <c r="D554" s="191"/>
      <c r="E554" s="209"/>
      <c r="F554" s="108"/>
      <c r="G554" s="108"/>
      <c r="H554" s="108"/>
      <c r="I554" s="108"/>
      <c r="J554" s="108"/>
      <c r="K554" s="201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  <c r="AA554" s="108"/>
      <c r="AB554" s="108"/>
    </row>
    <row r="555" ht="12.75" customHeight="1">
      <c r="A555" s="210"/>
      <c r="B555" s="211"/>
      <c r="C555" s="108"/>
      <c r="D555" s="191"/>
      <c r="E555" s="209"/>
      <c r="F555" s="108"/>
      <c r="G555" s="108"/>
      <c r="H555" s="108"/>
      <c r="I555" s="108"/>
      <c r="J555" s="108"/>
      <c r="K555" s="201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</row>
    <row r="556" ht="12.75" customHeight="1">
      <c r="A556" s="210"/>
      <c r="B556" s="211"/>
      <c r="C556" s="108"/>
      <c r="D556" s="191"/>
      <c r="E556" s="209"/>
      <c r="F556" s="108"/>
      <c r="G556" s="108"/>
      <c r="H556" s="108"/>
      <c r="I556" s="108"/>
      <c r="J556" s="108"/>
      <c r="K556" s="201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  <c r="AA556" s="108"/>
      <c r="AB556" s="108"/>
    </row>
    <row r="557" ht="12.75" customHeight="1">
      <c r="A557" s="210"/>
      <c r="B557" s="211"/>
      <c r="C557" s="108"/>
      <c r="D557" s="191"/>
      <c r="E557" s="209"/>
      <c r="F557" s="108"/>
      <c r="G557" s="108"/>
      <c r="H557" s="108"/>
      <c r="I557" s="108"/>
      <c r="J557" s="108"/>
      <c r="K557" s="201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  <c r="AA557" s="108"/>
      <c r="AB557" s="108"/>
    </row>
    <row r="558" ht="12.75" customHeight="1">
      <c r="A558" s="210"/>
      <c r="B558" s="211"/>
      <c r="C558" s="108"/>
      <c r="D558" s="191"/>
      <c r="E558" s="209"/>
      <c r="F558" s="108"/>
      <c r="G558" s="108"/>
      <c r="H558" s="108"/>
      <c r="I558" s="108"/>
      <c r="J558" s="108"/>
      <c r="K558" s="201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  <c r="AA558" s="108"/>
      <c r="AB558" s="108"/>
    </row>
    <row r="559" ht="12.75" customHeight="1">
      <c r="A559" s="210"/>
      <c r="B559" s="211"/>
      <c r="C559" s="108"/>
      <c r="D559" s="191"/>
      <c r="E559" s="209"/>
      <c r="F559" s="108"/>
      <c r="G559" s="108"/>
      <c r="H559" s="108"/>
      <c r="I559" s="108"/>
      <c r="J559" s="108"/>
      <c r="K559" s="201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  <c r="AA559" s="108"/>
      <c r="AB559" s="108"/>
    </row>
    <row r="560" ht="12.75" customHeight="1">
      <c r="A560" s="210"/>
      <c r="B560" s="211"/>
      <c r="C560" s="108"/>
      <c r="D560" s="191"/>
      <c r="E560" s="209"/>
      <c r="F560" s="108"/>
      <c r="G560" s="108"/>
      <c r="H560" s="108"/>
      <c r="I560" s="108"/>
      <c r="J560" s="108"/>
      <c r="K560" s="201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</row>
    <row r="561" ht="12.75" customHeight="1">
      <c r="A561" s="210"/>
      <c r="B561" s="211"/>
      <c r="C561" s="108"/>
      <c r="D561" s="191"/>
      <c r="E561" s="209"/>
      <c r="F561" s="108"/>
      <c r="G561" s="108"/>
      <c r="H561" s="108"/>
      <c r="I561" s="108"/>
      <c r="J561" s="108"/>
      <c r="K561" s="201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  <c r="AA561" s="108"/>
      <c r="AB561" s="108"/>
    </row>
    <row r="562" ht="12.75" customHeight="1">
      <c r="A562" s="210"/>
      <c r="B562" s="211"/>
      <c r="C562" s="108"/>
      <c r="D562" s="191"/>
      <c r="E562" s="209"/>
      <c r="F562" s="108"/>
      <c r="G562" s="108"/>
      <c r="H562" s="108"/>
      <c r="I562" s="108"/>
      <c r="J562" s="108"/>
      <c r="K562" s="201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  <c r="AA562" s="108"/>
      <c r="AB562" s="108"/>
    </row>
    <row r="563" ht="12.75" customHeight="1">
      <c r="A563" s="210"/>
      <c r="B563" s="211"/>
      <c r="C563" s="108"/>
      <c r="D563" s="191"/>
      <c r="E563" s="209"/>
      <c r="F563" s="108"/>
      <c r="G563" s="108"/>
      <c r="H563" s="108"/>
      <c r="I563" s="108"/>
      <c r="J563" s="108"/>
      <c r="K563" s="201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  <c r="AA563" s="108"/>
      <c r="AB563" s="108"/>
    </row>
    <row r="564" ht="12.75" customHeight="1">
      <c r="A564" s="210"/>
      <c r="B564" s="211"/>
      <c r="C564" s="108"/>
      <c r="D564" s="191"/>
      <c r="E564" s="209"/>
      <c r="F564" s="108"/>
      <c r="G564" s="108"/>
      <c r="H564" s="108"/>
      <c r="I564" s="108"/>
      <c r="J564" s="108"/>
      <c r="K564" s="201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  <c r="AA564" s="108"/>
      <c r="AB564" s="108"/>
    </row>
    <row r="565" ht="12.75" customHeight="1">
      <c r="A565" s="210"/>
      <c r="B565" s="211"/>
      <c r="C565" s="108"/>
      <c r="D565" s="191"/>
      <c r="E565" s="209"/>
      <c r="F565" s="108"/>
      <c r="G565" s="108"/>
      <c r="H565" s="108"/>
      <c r="I565" s="108"/>
      <c r="J565" s="108"/>
      <c r="K565" s="201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  <c r="AA565" s="108"/>
      <c r="AB565" s="108"/>
    </row>
    <row r="566" ht="12.75" customHeight="1">
      <c r="A566" s="210"/>
      <c r="B566" s="211"/>
      <c r="C566" s="108"/>
      <c r="D566" s="191"/>
      <c r="E566" s="209"/>
      <c r="F566" s="108"/>
      <c r="G566" s="108"/>
      <c r="H566" s="108"/>
      <c r="I566" s="108"/>
      <c r="J566" s="108"/>
      <c r="K566" s="201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  <c r="AA566" s="108"/>
      <c r="AB566" s="108"/>
    </row>
    <row r="567" ht="12.75" customHeight="1">
      <c r="A567" s="210"/>
      <c r="B567" s="211"/>
      <c r="C567" s="108"/>
      <c r="D567" s="191"/>
      <c r="E567" s="209"/>
      <c r="F567" s="108"/>
      <c r="G567" s="108"/>
      <c r="H567" s="108"/>
      <c r="I567" s="108"/>
      <c r="J567" s="108"/>
      <c r="K567" s="201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  <c r="AA567" s="108"/>
      <c r="AB567" s="108"/>
    </row>
    <row r="568" ht="12.75" customHeight="1">
      <c r="A568" s="210"/>
      <c r="B568" s="211"/>
      <c r="C568" s="108"/>
      <c r="D568" s="191"/>
      <c r="E568" s="209"/>
      <c r="F568" s="108"/>
      <c r="G568" s="108"/>
      <c r="H568" s="108"/>
      <c r="I568" s="108"/>
      <c r="J568" s="108"/>
      <c r="K568" s="201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</row>
    <row r="569" ht="12.75" customHeight="1">
      <c r="A569" s="210"/>
      <c r="B569" s="211"/>
      <c r="C569" s="108"/>
      <c r="D569" s="191"/>
      <c r="E569" s="209"/>
      <c r="F569" s="108"/>
      <c r="G569" s="108"/>
      <c r="H569" s="108"/>
      <c r="I569" s="108"/>
      <c r="J569" s="108"/>
      <c r="K569" s="201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  <c r="AA569" s="108"/>
      <c r="AB569" s="108"/>
    </row>
    <row r="570" ht="12.75" customHeight="1">
      <c r="A570" s="210"/>
      <c r="B570" s="211"/>
      <c r="C570" s="108"/>
      <c r="D570" s="191"/>
      <c r="E570" s="209"/>
      <c r="F570" s="108"/>
      <c r="G570" s="108"/>
      <c r="H570" s="108"/>
      <c r="I570" s="108"/>
      <c r="J570" s="108"/>
      <c r="K570" s="201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  <c r="AA570" s="108"/>
      <c r="AB570" s="108"/>
    </row>
    <row r="571" ht="12.75" customHeight="1">
      <c r="A571" s="210"/>
      <c r="B571" s="211"/>
      <c r="C571" s="108"/>
      <c r="D571" s="191"/>
      <c r="E571" s="209"/>
      <c r="F571" s="108"/>
      <c r="G571" s="108"/>
      <c r="H571" s="108"/>
      <c r="I571" s="108"/>
      <c r="J571" s="108"/>
      <c r="K571" s="201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  <c r="AA571" s="108"/>
      <c r="AB571" s="108"/>
    </row>
    <row r="572" ht="12.75" customHeight="1">
      <c r="A572" s="210"/>
      <c r="B572" s="211"/>
      <c r="C572" s="108"/>
      <c r="D572" s="191"/>
      <c r="E572" s="209"/>
      <c r="F572" s="108"/>
      <c r="G572" s="108"/>
      <c r="H572" s="108"/>
      <c r="I572" s="108"/>
      <c r="J572" s="108"/>
      <c r="K572" s="201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  <c r="AA572" s="108"/>
      <c r="AB572" s="108"/>
    </row>
    <row r="573" ht="12.75" customHeight="1">
      <c r="A573" s="210"/>
      <c r="B573" s="211"/>
      <c r="C573" s="108"/>
      <c r="D573" s="191"/>
      <c r="E573" s="209"/>
      <c r="F573" s="108"/>
      <c r="G573" s="108"/>
      <c r="H573" s="108"/>
      <c r="I573" s="108"/>
      <c r="J573" s="108"/>
      <c r="K573" s="201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  <c r="AA573" s="108"/>
      <c r="AB573" s="108"/>
    </row>
    <row r="574" ht="12.75" customHeight="1">
      <c r="A574" s="210"/>
      <c r="B574" s="211"/>
      <c r="C574" s="108"/>
      <c r="D574" s="191"/>
      <c r="E574" s="209"/>
      <c r="F574" s="108"/>
      <c r="G574" s="108"/>
      <c r="H574" s="108"/>
      <c r="I574" s="108"/>
      <c r="J574" s="108"/>
      <c r="K574" s="201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  <c r="AA574" s="108"/>
      <c r="AB574" s="108"/>
    </row>
    <row r="575" ht="12.75" customHeight="1">
      <c r="A575" s="210"/>
      <c r="B575" s="211"/>
      <c r="C575" s="108"/>
      <c r="D575" s="191"/>
      <c r="E575" s="209"/>
      <c r="F575" s="108"/>
      <c r="G575" s="108"/>
      <c r="H575" s="108"/>
      <c r="I575" s="108"/>
      <c r="J575" s="108"/>
      <c r="K575" s="201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</row>
    <row r="576" ht="12.75" customHeight="1">
      <c r="A576" s="210"/>
      <c r="B576" s="211"/>
      <c r="C576" s="108"/>
      <c r="D576" s="191"/>
      <c r="E576" s="209"/>
      <c r="F576" s="108"/>
      <c r="G576" s="108"/>
      <c r="H576" s="108"/>
      <c r="I576" s="108"/>
      <c r="J576" s="108"/>
      <c r="K576" s="201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  <c r="AA576" s="108"/>
      <c r="AB576" s="108"/>
    </row>
    <row r="577" ht="12.75" customHeight="1">
      <c r="A577" s="210"/>
      <c r="B577" s="211"/>
      <c r="C577" s="108"/>
      <c r="D577" s="191"/>
      <c r="E577" s="209"/>
      <c r="F577" s="108"/>
      <c r="G577" s="108"/>
      <c r="H577" s="108"/>
      <c r="I577" s="108"/>
      <c r="J577" s="108"/>
      <c r="K577" s="201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  <c r="AA577" s="108"/>
      <c r="AB577" s="108"/>
    </row>
    <row r="578" ht="12.75" customHeight="1">
      <c r="A578" s="210"/>
      <c r="B578" s="211"/>
      <c r="C578" s="108"/>
      <c r="D578" s="191"/>
      <c r="E578" s="209"/>
      <c r="F578" s="108"/>
      <c r="G578" s="108"/>
      <c r="H578" s="108"/>
      <c r="I578" s="108"/>
      <c r="J578" s="108"/>
      <c r="K578" s="201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  <c r="AA578" s="108"/>
      <c r="AB578" s="108"/>
    </row>
    <row r="579" ht="12.75" customHeight="1">
      <c r="A579" s="210"/>
      <c r="B579" s="211"/>
      <c r="C579" s="108"/>
      <c r="D579" s="191"/>
      <c r="E579" s="209"/>
      <c r="F579" s="108"/>
      <c r="G579" s="108"/>
      <c r="H579" s="108"/>
      <c r="I579" s="108"/>
      <c r="J579" s="108"/>
      <c r="K579" s="201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  <c r="AA579" s="108"/>
      <c r="AB579" s="108"/>
    </row>
    <row r="580" ht="12.75" customHeight="1">
      <c r="A580" s="210"/>
      <c r="B580" s="211"/>
      <c r="C580" s="108"/>
      <c r="D580" s="191"/>
      <c r="E580" s="209"/>
      <c r="F580" s="108"/>
      <c r="G580" s="108"/>
      <c r="H580" s="108"/>
      <c r="I580" s="108"/>
      <c r="J580" s="108"/>
      <c r="K580" s="201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</row>
    <row r="581" ht="12.75" customHeight="1">
      <c r="A581" s="210"/>
      <c r="B581" s="211"/>
      <c r="C581" s="108"/>
      <c r="D581" s="191"/>
      <c r="E581" s="209"/>
      <c r="F581" s="108"/>
      <c r="G581" s="108"/>
      <c r="H581" s="108"/>
      <c r="I581" s="108"/>
      <c r="J581" s="108"/>
      <c r="K581" s="201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  <c r="AA581" s="108"/>
      <c r="AB581" s="108"/>
    </row>
    <row r="582" ht="12.75" customHeight="1">
      <c r="A582" s="210"/>
      <c r="B582" s="211"/>
      <c r="C582" s="108"/>
      <c r="D582" s="191"/>
      <c r="E582" s="209"/>
      <c r="F582" s="108"/>
      <c r="G582" s="108"/>
      <c r="H582" s="108"/>
      <c r="I582" s="108"/>
      <c r="J582" s="108"/>
      <c r="K582" s="201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  <c r="AA582" s="108"/>
      <c r="AB582" s="108"/>
    </row>
    <row r="583" ht="12.75" customHeight="1">
      <c r="A583" s="210"/>
      <c r="B583" s="211"/>
      <c r="C583" s="108"/>
      <c r="D583" s="191"/>
      <c r="E583" s="209"/>
      <c r="F583" s="108"/>
      <c r="G583" s="108"/>
      <c r="H583" s="108"/>
      <c r="I583" s="108"/>
      <c r="J583" s="108"/>
      <c r="K583" s="201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  <c r="AA583" s="108"/>
      <c r="AB583" s="108"/>
    </row>
    <row r="584" ht="12.75" customHeight="1">
      <c r="A584" s="210"/>
      <c r="B584" s="211"/>
      <c r="C584" s="108"/>
      <c r="D584" s="191"/>
      <c r="E584" s="209"/>
      <c r="F584" s="108"/>
      <c r="G584" s="108"/>
      <c r="H584" s="108"/>
      <c r="I584" s="108"/>
      <c r="J584" s="108"/>
      <c r="K584" s="201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  <c r="AA584" s="108"/>
      <c r="AB584" s="108"/>
    </row>
    <row r="585" ht="12.75" customHeight="1">
      <c r="A585" s="210"/>
      <c r="B585" s="211"/>
      <c r="C585" s="108"/>
      <c r="D585" s="191"/>
      <c r="E585" s="209"/>
      <c r="F585" s="108"/>
      <c r="G585" s="108"/>
      <c r="H585" s="108"/>
      <c r="I585" s="108"/>
      <c r="J585" s="108"/>
      <c r="K585" s="201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  <c r="AA585" s="108"/>
      <c r="AB585" s="108"/>
    </row>
    <row r="586" ht="12.75" customHeight="1">
      <c r="A586" s="210"/>
      <c r="B586" s="211"/>
      <c r="C586" s="108"/>
      <c r="D586" s="191"/>
      <c r="E586" s="209"/>
      <c r="F586" s="108"/>
      <c r="G586" s="108"/>
      <c r="H586" s="108"/>
      <c r="I586" s="108"/>
      <c r="J586" s="108"/>
      <c r="K586" s="201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  <c r="AA586" s="108"/>
      <c r="AB586" s="108"/>
    </row>
    <row r="587" ht="12.75" customHeight="1">
      <c r="A587" s="210"/>
      <c r="B587" s="211"/>
      <c r="C587" s="108"/>
      <c r="D587" s="191"/>
      <c r="E587" s="209"/>
      <c r="F587" s="108"/>
      <c r="G587" s="108"/>
      <c r="H587" s="108"/>
      <c r="I587" s="108"/>
      <c r="J587" s="108"/>
      <c r="K587" s="201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  <c r="AA587" s="108"/>
      <c r="AB587" s="108"/>
    </row>
    <row r="588" ht="12.75" customHeight="1">
      <c r="A588" s="210"/>
      <c r="B588" s="211"/>
      <c r="C588" s="108"/>
      <c r="D588" s="191"/>
      <c r="E588" s="209"/>
      <c r="F588" s="108"/>
      <c r="G588" s="108"/>
      <c r="H588" s="108"/>
      <c r="I588" s="108"/>
      <c r="J588" s="108"/>
      <c r="K588" s="201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</row>
    <row r="589" ht="12.75" customHeight="1">
      <c r="A589" s="210"/>
      <c r="B589" s="211"/>
      <c r="C589" s="108"/>
      <c r="D589" s="191"/>
      <c r="E589" s="209"/>
      <c r="F589" s="108"/>
      <c r="G589" s="108"/>
      <c r="H589" s="108"/>
      <c r="I589" s="108"/>
      <c r="J589" s="108"/>
      <c r="K589" s="201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  <c r="AA589" s="108"/>
      <c r="AB589" s="108"/>
    </row>
    <row r="590" ht="12.75" customHeight="1">
      <c r="A590" s="210"/>
      <c r="B590" s="211"/>
      <c r="C590" s="108"/>
      <c r="D590" s="191"/>
      <c r="E590" s="209"/>
      <c r="F590" s="108"/>
      <c r="G590" s="108"/>
      <c r="H590" s="108"/>
      <c r="I590" s="108"/>
      <c r="J590" s="108"/>
      <c r="K590" s="201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  <c r="AA590" s="108"/>
      <c r="AB590" s="108"/>
    </row>
    <row r="591" ht="12.75" customHeight="1">
      <c r="A591" s="210"/>
      <c r="B591" s="211"/>
      <c r="C591" s="108"/>
      <c r="D591" s="191"/>
      <c r="E591" s="209"/>
      <c r="F591" s="108"/>
      <c r="G591" s="108"/>
      <c r="H591" s="108"/>
      <c r="I591" s="108"/>
      <c r="J591" s="108"/>
      <c r="K591" s="201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  <c r="AA591" s="108"/>
      <c r="AB591" s="108"/>
    </row>
    <row r="592" ht="12.75" customHeight="1">
      <c r="A592" s="210"/>
      <c r="B592" s="211"/>
      <c r="C592" s="108"/>
      <c r="D592" s="191"/>
      <c r="E592" s="209"/>
      <c r="F592" s="108"/>
      <c r="G592" s="108"/>
      <c r="H592" s="108"/>
      <c r="I592" s="108"/>
      <c r="J592" s="108"/>
      <c r="K592" s="201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  <c r="AA592" s="108"/>
      <c r="AB592" s="108"/>
    </row>
    <row r="593" ht="12.75" customHeight="1">
      <c r="A593" s="210"/>
      <c r="B593" s="211"/>
      <c r="C593" s="108"/>
      <c r="D593" s="191"/>
      <c r="E593" s="209"/>
      <c r="F593" s="108"/>
      <c r="G593" s="108"/>
      <c r="H593" s="108"/>
      <c r="I593" s="108"/>
      <c r="J593" s="108"/>
      <c r="K593" s="201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  <c r="AA593" s="108"/>
      <c r="AB593" s="108"/>
    </row>
    <row r="594" ht="12.75" customHeight="1">
      <c r="A594" s="210"/>
      <c r="B594" s="211"/>
      <c r="C594" s="108"/>
      <c r="D594" s="191"/>
      <c r="E594" s="209"/>
      <c r="F594" s="108"/>
      <c r="G594" s="108"/>
      <c r="H594" s="108"/>
      <c r="I594" s="108"/>
      <c r="J594" s="108"/>
      <c r="K594" s="201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  <c r="AA594" s="108"/>
      <c r="AB594" s="108"/>
    </row>
    <row r="595" ht="12.75" customHeight="1">
      <c r="A595" s="210"/>
      <c r="B595" s="211"/>
      <c r="C595" s="108"/>
      <c r="D595" s="191"/>
      <c r="E595" s="209"/>
      <c r="F595" s="108"/>
      <c r="G595" s="108"/>
      <c r="H595" s="108"/>
      <c r="I595" s="108"/>
      <c r="J595" s="108"/>
      <c r="K595" s="201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</row>
    <row r="596" ht="12.75" customHeight="1">
      <c r="A596" s="210"/>
      <c r="B596" s="211"/>
      <c r="C596" s="108"/>
      <c r="D596" s="191"/>
      <c r="E596" s="209"/>
      <c r="F596" s="108"/>
      <c r="G596" s="108"/>
      <c r="H596" s="108"/>
      <c r="I596" s="108"/>
      <c r="J596" s="108"/>
      <c r="K596" s="201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  <c r="AA596" s="108"/>
      <c r="AB596" s="108"/>
    </row>
    <row r="597" ht="12.75" customHeight="1">
      <c r="A597" s="210"/>
      <c r="B597" s="211"/>
      <c r="C597" s="108"/>
      <c r="D597" s="191"/>
      <c r="E597" s="209"/>
      <c r="F597" s="108"/>
      <c r="G597" s="108"/>
      <c r="H597" s="108"/>
      <c r="I597" s="108"/>
      <c r="J597" s="108"/>
      <c r="K597" s="201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  <c r="AA597" s="108"/>
      <c r="AB597" s="108"/>
    </row>
    <row r="598" ht="12.75" customHeight="1">
      <c r="A598" s="210"/>
      <c r="B598" s="211"/>
      <c r="C598" s="108"/>
      <c r="D598" s="191"/>
      <c r="E598" s="209"/>
      <c r="F598" s="108"/>
      <c r="G598" s="108"/>
      <c r="H598" s="108"/>
      <c r="I598" s="108"/>
      <c r="J598" s="108"/>
      <c r="K598" s="201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  <c r="AA598" s="108"/>
      <c r="AB598" s="108"/>
    </row>
    <row r="599" ht="12.75" customHeight="1">
      <c r="A599" s="210"/>
      <c r="B599" s="211"/>
      <c r="C599" s="108"/>
      <c r="D599" s="191"/>
      <c r="E599" s="209"/>
      <c r="F599" s="108"/>
      <c r="G599" s="108"/>
      <c r="H599" s="108"/>
      <c r="I599" s="108"/>
      <c r="J599" s="108"/>
      <c r="K599" s="201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  <c r="AA599" s="108"/>
      <c r="AB599" s="108"/>
    </row>
    <row r="600" ht="12.75" customHeight="1">
      <c r="A600" s="210"/>
      <c r="B600" s="211"/>
      <c r="C600" s="108"/>
      <c r="D600" s="191"/>
      <c r="E600" s="209"/>
      <c r="F600" s="108"/>
      <c r="G600" s="108"/>
      <c r="H600" s="108"/>
      <c r="I600" s="108"/>
      <c r="J600" s="108"/>
      <c r="K600" s="201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</row>
    <row r="601" ht="12.75" customHeight="1">
      <c r="A601" s="210"/>
      <c r="B601" s="211"/>
      <c r="C601" s="108"/>
      <c r="D601" s="191"/>
      <c r="E601" s="209"/>
      <c r="F601" s="108"/>
      <c r="G601" s="108"/>
      <c r="H601" s="108"/>
      <c r="I601" s="108"/>
      <c r="J601" s="108"/>
      <c r="K601" s="201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  <c r="AA601" s="108"/>
      <c r="AB601" s="108"/>
    </row>
    <row r="602" ht="12.75" customHeight="1">
      <c r="A602" s="210"/>
      <c r="B602" s="211"/>
      <c r="C602" s="108"/>
      <c r="D602" s="191"/>
      <c r="E602" s="209"/>
      <c r="F602" s="108"/>
      <c r="G602" s="108"/>
      <c r="H602" s="108"/>
      <c r="I602" s="108"/>
      <c r="J602" s="108"/>
      <c r="K602" s="201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  <c r="AA602" s="108"/>
      <c r="AB602" s="108"/>
    </row>
    <row r="603" ht="12.75" customHeight="1">
      <c r="A603" s="210"/>
      <c r="B603" s="211"/>
      <c r="C603" s="108"/>
      <c r="D603" s="191"/>
      <c r="E603" s="209"/>
      <c r="F603" s="108"/>
      <c r="G603" s="108"/>
      <c r="H603" s="108"/>
      <c r="I603" s="108"/>
      <c r="J603" s="108"/>
      <c r="K603" s="201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  <c r="AA603" s="108"/>
      <c r="AB603" s="108"/>
    </row>
    <row r="604" ht="12.75" customHeight="1">
      <c r="A604" s="210"/>
      <c r="B604" s="211"/>
      <c r="C604" s="108"/>
      <c r="D604" s="191"/>
      <c r="E604" s="209"/>
      <c r="F604" s="108"/>
      <c r="G604" s="108"/>
      <c r="H604" s="108"/>
      <c r="I604" s="108"/>
      <c r="J604" s="108"/>
      <c r="K604" s="201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  <c r="AA604" s="108"/>
      <c r="AB604" s="108"/>
    </row>
    <row r="605" ht="12.75" customHeight="1">
      <c r="A605" s="210"/>
      <c r="B605" s="211"/>
      <c r="C605" s="108"/>
      <c r="D605" s="191"/>
      <c r="E605" s="209"/>
      <c r="F605" s="108"/>
      <c r="G605" s="108"/>
      <c r="H605" s="108"/>
      <c r="I605" s="108"/>
      <c r="J605" s="108"/>
      <c r="K605" s="201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  <c r="AA605" s="108"/>
      <c r="AB605" s="108"/>
    </row>
    <row r="606" ht="12.75" customHeight="1">
      <c r="A606" s="210"/>
      <c r="B606" s="211"/>
      <c r="C606" s="108"/>
      <c r="D606" s="191"/>
      <c r="E606" s="209"/>
      <c r="F606" s="108"/>
      <c r="G606" s="108"/>
      <c r="H606" s="108"/>
      <c r="I606" s="108"/>
      <c r="J606" s="108"/>
      <c r="K606" s="201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  <c r="AA606" s="108"/>
      <c r="AB606" s="108"/>
    </row>
    <row r="607" ht="12.75" customHeight="1">
      <c r="A607" s="210"/>
      <c r="B607" s="211"/>
      <c r="C607" s="108"/>
      <c r="D607" s="191"/>
      <c r="E607" s="209"/>
      <c r="F607" s="108"/>
      <c r="G607" s="108"/>
      <c r="H607" s="108"/>
      <c r="I607" s="108"/>
      <c r="J607" s="108"/>
      <c r="K607" s="201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  <c r="AA607" s="108"/>
      <c r="AB607" s="108"/>
    </row>
    <row r="608" ht="12.75" customHeight="1">
      <c r="A608" s="210"/>
      <c r="B608" s="211"/>
      <c r="C608" s="108"/>
      <c r="D608" s="191"/>
      <c r="E608" s="209"/>
      <c r="F608" s="108"/>
      <c r="G608" s="108"/>
      <c r="H608" s="108"/>
      <c r="I608" s="108"/>
      <c r="J608" s="108"/>
      <c r="K608" s="201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  <c r="AA608" s="108"/>
      <c r="AB608" s="108"/>
    </row>
    <row r="609" ht="12.75" customHeight="1">
      <c r="A609" s="210"/>
      <c r="B609" s="211"/>
      <c r="C609" s="108"/>
      <c r="D609" s="191"/>
      <c r="E609" s="209"/>
      <c r="F609" s="108"/>
      <c r="G609" s="108"/>
      <c r="H609" s="108"/>
      <c r="I609" s="108"/>
      <c r="J609" s="108"/>
      <c r="K609" s="201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  <c r="AA609" s="108"/>
      <c r="AB609" s="108"/>
    </row>
    <row r="610" ht="12.75" customHeight="1">
      <c r="A610" s="210"/>
      <c r="B610" s="211"/>
      <c r="C610" s="108"/>
      <c r="D610" s="191"/>
      <c r="E610" s="209"/>
      <c r="F610" s="108"/>
      <c r="G610" s="108"/>
      <c r="H610" s="108"/>
      <c r="I610" s="108"/>
      <c r="J610" s="108"/>
      <c r="K610" s="201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  <c r="AA610" s="108"/>
      <c r="AB610" s="108"/>
    </row>
    <row r="611" ht="12.75" customHeight="1">
      <c r="A611" s="210"/>
      <c r="B611" s="211"/>
      <c r="C611" s="108"/>
      <c r="D611" s="191"/>
      <c r="E611" s="209"/>
      <c r="F611" s="108"/>
      <c r="G611" s="108"/>
      <c r="H611" s="108"/>
      <c r="I611" s="108"/>
      <c r="J611" s="108"/>
      <c r="K611" s="201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  <c r="AA611" s="108"/>
      <c r="AB611" s="108"/>
    </row>
    <row r="612" ht="12.75" customHeight="1">
      <c r="A612" s="210"/>
      <c r="B612" s="211"/>
      <c r="C612" s="108"/>
      <c r="D612" s="191"/>
      <c r="E612" s="209"/>
      <c r="F612" s="108"/>
      <c r="G612" s="108"/>
      <c r="H612" s="108"/>
      <c r="I612" s="108"/>
      <c r="J612" s="108"/>
      <c r="K612" s="201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  <c r="AA612" s="108"/>
      <c r="AB612" s="108"/>
    </row>
    <row r="613" ht="12.75" customHeight="1">
      <c r="A613" s="210"/>
      <c r="B613" s="211"/>
      <c r="C613" s="108"/>
      <c r="D613" s="191"/>
      <c r="E613" s="209"/>
      <c r="F613" s="108"/>
      <c r="G613" s="108"/>
      <c r="H613" s="108"/>
      <c r="I613" s="108"/>
      <c r="J613" s="108"/>
      <c r="K613" s="201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  <c r="AA613" s="108"/>
      <c r="AB613" s="108"/>
    </row>
    <row r="614" ht="12.75" customHeight="1">
      <c r="A614" s="210"/>
      <c r="B614" s="211"/>
      <c r="C614" s="108"/>
      <c r="D614" s="191"/>
      <c r="E614" s="209"/>
      <c r="F614" s="108"/>
      <c r="G614" s="108"/>
      <c r="H614" s="108"/>
      <c r="I614" s="108"/>
      <c r="J614" s="108"/>
      <c r="K614" s="201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</row>
    <row r="615" ht="12.75" customHeight="1">
      <c r="A615" s="210"/>
      <c r="B615" s="211"/>
      <c r="C615" s="108"/>
      <c r="D615" s="191"/>
      <c r="E615" s="209"/>
      <c r="F615" s="108"/>
      <c r="G615" s="108"/>
      <c r="H615" s="108"/>
      <c r="I615" s="108"/>
      <c r="J615" s="108"/>
      <c r="K615" s="201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</row>
    <row r="616" ht="12.75" customHeight="1">
      <c r="A616" s="210"/>
      <c r="B616" s="211"/>
      <c r="C616" s="108"/>
      <c r="D616" s="191"/>
      <c r="E616" s="209"/>
      <c r="F616" s="108"/>
      <c r="G616" s="108"/>
      <c r="H616" s="108"/>
      <c r="I616" s="108"/>
      <c r="J616" s="108"/>
      <c r="K616" s="201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</row>
    <row r="617" ht="12.75" customHeight="1">
      <c r="A617" s="210"/>
      <c r="B617" s="211"/>
      <c r="C617" s="108"/>
      <c r="D617" s="191"/>
      <c r="E617" s="209"/>
      <c r="F617" s="108"/>
      <c r="G617" s="108"/>
      <c r="H617" s="108"/>
      <c r="I617" s="108"/>
      <c r="J617" s="108"/>
      <c r="K617" s="201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  <c r="AA617" s="108"/>
      <c r="AB617" s="108"/>
    </row>
    <row r="618" ht="12.75" customHeight="1">
      <c r="A618" s="210"/>
      <c r="B618" s="211"/>
      <c r="C618" s="108"/>
      <c r="D618" s="191"/>
      <c r="E618" s="209"/>
      <c r="F618" s="108"/>
      <c r="G618" s="108"/>
      <c r="H618" s="108"/>
      <c r="I618" s="108"/>
      <c r="J618" s="108"/>
      <c r="K618" s="201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  <c r="AA618" s="108"/>
      <c r="AB618" s="108"/>
    </row>
    <row r="619" ht="12.75" customHeight="1">
      <c r="A619" s="210"/>
      <c r="B619" s="211"/>
      <c r="C619" s="108"/>
      <c r="D619" s="191"/>
      <c r="E619" s="209"/>
      <c r="F619" s="108"/>
      <c r="G619" s="108"/>
      <c r="H619" s="108"/>
      <c r="I619" s="108"/>
      <c r="J619" s="108"/>
      <c r="K619" s="201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  <c r="AA619" s="108"/>
      <c r="AB619" s="108"/>
    </row>
    <row r="620" ht="12.75" customHeight="1">
      <c r="A620" s="210"/>
      <c r="B620" s="211"/>
      <c r="C620" s="108"/>
      <c r="D620" s="191"/>
      <c r="E620" s="209"/>
      <c r="F620" s="108"/>
      <c r="G620" s="108"/>
      <c r="H620" s="108"/>
      <c r="I620" s="108"/>
      <c r="J620" s="108"/>
      <c r="K620" s="201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  <c r="AA620" s="108"/>
      <c r="AB620" s="108"/>
    </row>
    <row r="621" ht="12.75" customHeight="1">
      <c r="A621" s="210"/>
      <c r="B621" s="211"/>
      <c r="C621" s="108"/>
      <c r="D621" s="191"/>
      <c r="E621" s="209"/>
      <c r="F621" s="108"/>
      <c r="G621" s="108"/>
      <c r="H621" s="108"/>
      <c r="I621" s="108"/>
      <c r="J621" s="108"/>
      <c r="K621" s="201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</row>
    <row r="622" ht="12.75" customHeight="1">
      <c r="A622" s="210"/>
      <c r="B622" s="211"/>
      <c r="C622" s="108"/>
      <c r="D622" s="191"/>
      <c r="E622" s="209"/>
      <c r="F622" s="108"/>
      <c r="G622" s="108"/>
      <c r="H622" s="108"/>
      <c r="I622" s="108"/>
      <c r="J622" s="108"/>
      <c r="K622" s="201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  <c r="AA622" s="108"/>
      <c r="AB622" s="108"/>
    </row>
    <row r="623" ht="12.75" customHeight="1">
      <c r="A623" s="210"/>
      <c r="B623" s="211"/>
      <c r="C623" s="108"/>
      <c r="D623" s="191"/>
      <c r="E623" s="209"/>
      <c r="F623" s="108"/>
      <c r="G623" s="108"/>
      <c r="H623" s="108"/>
      <c r="I623" s="108"/>
      <c r="J623" s="108"/>
      <c r="K623" s="201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  <c r="AA623" s="108"/>
      <c r="AB623" s="108"/>
    </row>
    <row r="624" ht="12.75" customHeight="1">
      <c r="A624" s="210"/>
      <c r="B624" s="211"/>
      <c r="C624" s="108"/>
      <c r="D624" s="191"/>
      <c r="E624" s="209"/>
      <c r="F624" s="108"/>
      <c r="G624" s="108"/>
      <c r="H624" s="108"/>
      <c r="I624" s="108"/>
      <c r="J624" s="108"/>
      <c r="K624" s="201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  <c r="AA624" s="108"/>
      <c r="AB624" s="108"/>
    </row>
    <row r="625" ht="12.75" customHeight="1">
      <c r="A625" s="210"/>
      <c r="B625" s="211"/>
      <c r="C625" s="108"/>
      <c r="D625" s="191"/>
      <c r="E625" s="209"/>
      <c r="F625" s="108"/>
      <c r="G625" s="108"/>
      <c r="H625" s="108"/>
      <c r="I625" s="108"/>
      <c r="J625" s="108"/>
      <c r="K625" s="201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  <c r="AA625" s="108"/>
      <c r="AB625" s="108"/>
    </row>
    <row r="626" ht="12.75" customHeight="1">
      <c r="A626" s="210"/>
      <c r="B626" s="211"/>
      <c r="C626" s="108"/>
      <c r="D626" s="191"/>
      <c r="E626" s="209"/>
      <c r="F626" s="108"/>
      <c r="G626" s="108"/>
      <c r="H626" s="108"/>
      <c r="I626" s="108"/>
      <c r="J626" s="108"/>
      <c r="K626" s="201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</row>
    <row r="627" ht="12.75" customHeight="1">
      <c r="A627" s="210"/>
      <c r="B627" s="211"/>
      <c r="C627" s="108"/>
      <c r="D627" s="191"/>
      <c r="E627" s="209"/>
      <c r="F627" s="108"/>
      <c r="G627" s="108"/>
      <c r="H627" s="108"/>
      <c r="I627" s="108"/>
      <c r="J627" s="108"/>
      <c r="K627" s="201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  <c r="AA627" s="108"/>
      <c r="AB627" s="108"/>
    </row>
    <row r="628" ht="12.75" customHeight="1">
      <c r="A628" s="210"/>
      <c r="B628" s="211"/>
      <c r="C628" s="108"/>
      <c r="D628" s="191"/>
      <c r="E628" s="209"/>
      <c r="F628" s="108"/>
      <c r="G628" s="108"/>
      <c r="H628" s="108"/>
      <c r="I628" s="108"/>
      <c r="J628" s="108"/>
      <c r="K628" s="201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  <c r="AA628" s="108"/>
      <c r="AB628" s="108"/>
    </row>
    <row r="629" ht="12.75" customHeight="1">
      <c r="A629" s="210"/>
      <c r="B629" s="211"/>
      <c r="C629" s="108"/>
      <c r="D629" s="191"/>
      <c r="E629" s="209"/>
      <c r="F629" s="108"/>
      <c r="G629" s="108"/>
      <c r="H629" s="108"/>
      <c r="I629" s="108"/>
      <c r="J629" s="108"/>
      <c r="K629" s="201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  <c r="AA629" s="108"/>
      <c r="AB629" s="108"/>
    </row>
    <row r="630" ht="12.75" customHeight="1">
      <c r="A630" s="210"/>
      <c r="B630" s="211"/>
      <c r="C630" s="108"/>
      <c r="D630" s="191"/>
      <c r="E630" s="209"/>
      <c r="F630" s="108"/>
      <c r="G630" s="108"/>
      <c r="H630" s="108"/>
      <c r="I630" s="108"/>
      <c r="J630" s="108"/>
      <c r="K630" s="201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  <c r="AA630" s="108"/>
      <c r="AB630" s="108"/>
    </row>
    <row r="631" ht="12.75" customHeight="1">
      <c r="A631" s="210"/>
      <c r="B631" s="211"/>
      <c r="C631" s="108"/>
      <c r="D631" s="191"/>
      <c r="E631" s="209"/>
      <c r="F631" s="108"/>
      <c r="G631" s="108"/>
      <c r="H631" s="108"/>
      <c r="I631" s="108"/>
      <c r="J631" s="108"/>
      <c r="K631" s="201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  <c r="AA631" s="108"/>
      <c r="AB631" s="108"/>
    </row>
    <row r="632" ht="12.75" customHeight="1">
      <c r="A632" s="210"/>
      <c r="B632" s="211"/>
      <c r="C632" s="108"/>
      <c r="D632" s="191"/>
      <c r="E632" s="209"/>
      <c r="F632" s="108"/>
      <c r="G632" s="108"/>
      <c r="H632" s="108"/>
      <c r="I632" s="108"/>
      <c r="J632" s="108"/>
      <c r="K632" s="201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  <c r="AA632" s="108"/>
      <c r="AB632" s="108"/>
    </row>
    <row r="633" ht="12.75" customHeight="1">
      <c r="A633" s="210"/>
      <c r="B633" s="211"/>
      <c r="C633" s="108"/>
      <c r="D633" s="191"/>
      <c r="E633" s="209"/>
      <c r="F633" s="108"/>
      <c r="G633" s="108"/>
      <c r="H633" s="108"/>
      <c r="I633" s="108"/>
      <c r="J633" s="108"/>
      <c r="K633" s="201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  <c r="AA633" s="108"/>
      <c r="AB633" s="108"/>
    </row>
    <row r="634" ht="12.75" customHeight="1">
      <c r="A634" s="210"/>
      <c r="B634" s="211"/>
      <c r="C634" s="108"/>
      <c r="D634" s="191"/>
      <c r="E634" s="209"/>
      <c r="F634" s="108"/>
      <c r="G634" s="108"/>
      <c r="H634" s="108"/>
      <c r="I634" s="108"/>
      <c r="J634" s="108"/>
      <c r="K634" s="201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</row>
    <row r="635" ht="12.75" customHeight="1">
      <c r="A635" s="210"/>
      <c r="B635" s="211"/>
      <c r="C635" s="108"/>
      <c r="D635" s="191"/>
      <c r="E635" s="209"/>
      <c r="F635" s="108"/>
      <c r="G635" s="108"/>
      <c r="H635" s="108"/>
      <c r="I635" s="108"/>
      <c r="J635" s="108"/>
      <c r="K635" s="201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  <c r="AA635" s="108"/>
      <c r="AB635" s="108"/>
    </row>
    <row r="636" ht="12.75" customHeight="1">
      <c r="A636" s="210"/>
      <c r="B636" s="211"/>
      <c r="C636" s="108"/>
      <c r="D636" s="191"/>
      <c r="E636" s="209"/>
      <c r="F636" s="108"/>
      <c r="G636" s="108"/>
      <c r="H636" s="108"/>
      <c r="I636" s="108"/>
      <c r="J636" s="108"/>
      <c r="K636" s="201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  <c r="AA636" s="108"/>
      <c r="AB636" s="108"/>
    </row>
    <row r="637" ht="12.75" customHeight="1">
      <c r="A637" s="210"/>
      <c r="B637" s="211"/>
      <c r="C637" s="108"/>
      <c r="D637" s="191"/>
      <c r="E637" s="209"/>
      <c r="F637" s="108"/>
      <c r="G637" s="108"/>
      <c r="H637" s="108"/>
      <c r="I637" s="108"/>
      <c r="J637" s="108"/>
      <c r="K637" s="201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  <c r="AA637" s="108"/>
      <c r="AB637" s="108"/>
    </row>
    <row r="638" ht="12.75" customHeight="1">
      <c r="A638" s="210"/>
      <c r="B638" s="211"/>
      <c r="C638" s="108"/>
      <c r="D638" s="191"/>
      <c r="E638" s="209"/>
      <c r="F638" s="108"/>
      <c r="G638" s="108"/>
      <c r="H638" s="108"/>
      <c r="I638" s="108"/>
      <c r="J638" s="108"/>
      <c r="K638" s="201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  <c r="AA638" s="108"/>
      <c r="AB638" s="108"/>
    </row>
    <row r="639" ht="12.75" customHeight="1">
      <c r="A639" s="210"/>
      <c r="B639" s="211"/>
      <c r="C639" s="108"/>
      <c r="D639" s="191"/>
      <c r="E639" s="209"/>
      <c r="F639" s="108"/>
      <c r="G639" s="108"/>
      <c r="H639" s="108"/>
      <c r="I639" s="108"/>
      <c r="J639" s="108"/>
      <c r="K639" s="201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  <c r="AA639" s="108"/>
      <c r="AB639" s="108"/>
    </row>
    <row r="640" ht="12.75" customHeight="1">
      <c r="A640" s="210"/>
      <c r="B640" s="211"/>
      <c r="C640" s="108"/>
      <c r="D640" s="191"/>
      <c r="E640" s="209"/>
      <c r="F640" s="108"/>
      <c r="G640" s="108"/>
      <c r="H640" s="108"/>
      <c r="I640" s="108"/>
      <c r="J640" s="108"/>
      <c r="K640" s="201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  <c r="AA640" s="108"/>
      <c r="AB640" s="108"/>
    </row>
    <row r="641" ht="12.75" customHeight="1">
      <c r="A641" s="210"/>
      <c r="B641" s="211"/>
      <c r="C641" s="108"/>
      <c r="D641" s="191"/>
      <c r="E641" s="209"/>
      <c r="F641" s="108"/>
      <c r="G641" s="108"/>
      <c r="H641" s="108"/>
      <c r="I641" s="108"/>
      <c r="J641" s="108"/>
      <c r="K641" s="201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</row>
    <row r="642" ht="12.75" customHeight="1">
      <c r="A642" s="210"/>
      <c r="B642" s="211"/>
      <c r="C642" s="108"/>
      <c r="D642" s="191"/>
      <c r="E642" s="209"/>
      <c r="F642" s="108"/>
      <c r="G642" s="108"/>
      <c r="H642" s="108"/>
      <c r="I642" s="108"/>
      <c r="J642" s="108"/>
      <c r="K642" s="201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  <c r="AA642" s="108"/>
      <c r="AB642" s="108"/>
    </row>
    <row r="643" ht="12.75" customHeight="1">
      <c r="A643" s="210"/>
      <c r="B643" s="211"/>
      <c r="C643" s="108"/>
      <c r="D643" s="191"/>
      <c r="E643" s="209"/>
      <c r="F643" s="108"/>
      <c r="G643" s="108"/>
      <c r="H643" s="108"/>
      <c r="I643" s="108"/>
      <c r="J643" s="108"/>
      <c r="K643" s="201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  <c r="AA643" s="108"/>
      <c r="AB643" s="108"/>
    </row>
    <row r="644" ht="12.75" customHeight="1">
      <c r="A644" s="210"/>
      <c r="B644" s="211"/>
      <c r="C644" s="108"/>
      <c r="D644" s="191"/>
      <c r="E644" s="209"/>
      <c r="F644" s="108"/>
      <c r="G644" s="108"/>
      <c r="H644" s="108"/>
      <c r="I644" s="108"/>
      <c r="J644" s="108"/>
      <c r="K644" s="201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  <c r="AA644" s="108"/>
      <c r="AB644" s="108"/>
    </row>
    <row r="645" ht="12.75" customHeight="1">
      <c r="A645" s="210"/>
      <c r="B645" s="211"/>
      <c r="C645" s="108"/>
      <c r="D645" s="191"/>
      <c r="E645" s="209"/>
      <c r="F645" s="108"/>
      <c r="G645" s="108"/>
      <c r="H645" s="108"/>
      <c r="I645" s="108"/>
      <c r="J645" s="108"/>
      <c r="K645" s="201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  <c r="AA645" s="108"/>
      <c r="AB645" s="108"/>
    </row>
    <row r="646" ht="12.75" customHeight="1">
      <c r="A646" s="210"/>
      <c r="B646" s="211"/>
      <c r="C646" s="108"/>
      <c r="D646" s="191"/>
      <c r="E646" s="209"/>
      <c r="F646" s="108"/>
      <c r="G646" s="108"/>
      <c r="H646" s="108"/>
      <c r="I646" s="108"/>
      <c r="J646" s="108"/>
      <c r="K646" s="201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</row>
    <row r="647" ht="12.75" customHeight="1">
      <c r="A647" s="210"/>
      <c r="B647" s="211"/>
      <c r="C647" s="108"/>
      <c r="D647" s="191"/>
      <c r="E647" s="209"/>
      <c r="F647" s="108"/>
      <c r="G647" s="108"/>
      <c r="H647" s="108"/>
      <c r="I647" s="108"/>
      <c r="J647" s="108"/>
      <c r="K647" s="201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  <c r="AA647" s="108"/>
      <c r="AB647" s="108"/>
    </row>
    <row r="648" ht="12.75" customHeight="1">
      <c r="A648" s="210"/>
      <c r="B648" s="211"/>
      <c r="C648" s="108"/>
      <c r="D648" s="191"/>
      <c r="E648" s="209"/>
      <c r="F648" s="108"/>
      <c r="G648" s="108"/>
      <c r="H648" s="108"/>
      <c r="I648" s="108"/>
      <c r="J648" s="108"/>
      <c r="K648" s="201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  <c r="AA648" s="108"/>
      <c r="AB648" s="108"/>
    </row>
    <row r="649" ht="12.75" customHeight="1">
      <c r="A649" s="210"/>
      <c r="B649" s="211"/>
      <c r="C649" s="108"/>
      <c r="D649" s="191"/>
      <c r="E649" s="209"/>
      <c r="F649" s="108"/>
      <c r="G649" s="108"/>
      <c r="H649" s="108"/>
      <c r="I649" s="108"/>
      <c r="J649" s="108"/>
      <c r="K649" s="201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  <c r="AA649" s="108"/>
      <c r="AB649" s="108"/>
    </row>
    <row r="650" ht="12.75" customHeight="1">
      <c r="A650" s="210"/>
      <c r="B650" s="211"/>
      <c r="C650" s="108"/>
      <c r="D650" s="191"/>
      <c r="E650" s="209"/>
      <c r="F650" s="108"/>
      <c r="G650" s="108"/>
      <c r="H650" s="108"/>
      <c r="I650" s="108"/>
      <c r="J650" s="108"/>
      <c r="K650" s="201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  <c r="AA650" s="108"/>
      <c r="AB650" s="108"/>
    </row>
    <row r="651" ht="12.75" customHeight="1">
      <c r="A651" s="210"/>
      <c r="B651" s="211"/>
      <c r="C651" s="108"/>
      <c r="D651" s="191"/>
      <c r="E651" s="209"/>
      <c r="F651" s="108"/>
      <c r="G651" s="108"/>
      <c r="H651" s="108"/>
      <c r="I651" s="108"/>
      <c r="J651" s="108"/>
      <c r="K651" s="201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  <c r="AA651" s="108"/>
      <c r="AB651" s="108"/>
    </row>
    <row r="652" ht="12.75" customHeight="1">
      <c r="A652" s="210"/>
      <c r="B652" s="211"/>
      <c r="C652" s="108"/>
      <c r="D652" s="191"/>
      <c r="E652" s="209"/>
      <c r="F652" s="108"/>
      <c r="G652" s="108"/>
      <c r="H652" s="108"/>
      <c r="I652" s="108"/>
      <c r="J652" s="108"/>
      <c r="K652" s="201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  <c r="AA652" s="108"/>
      <c r="AB652" s="108"/>
    </row>
    <row r="653" ht="12.75" customHeight="1">
      <c r="A653" s="210"/>
      <c r="B653" s="211"/>
      <c r="C653" s="108"/>
      <c r="D653" s="191"/>
      <c r="E653" s="209"/>
      <c r="F653" s="108"/>
      <c r="G653" s="108"/>
      <c r="H653" s="108"/>
      <c r="I653" s="108"/>
      <c r="J653" s="108"/>
      <c r="K653" s="201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  <c r="AA653" s="108"/>
      <c r="AB653" s="108"/>
    </row>
    <row r="654" ht="12.75" customHeight="1">
      <c r="A654" s="210"/>
      <c r="B654" s="211"/>
      <c r="C654" s="108"/>
      <c r="D654" s="191"/>
      <c r="E654" s="209"/>
      <c r="F654" s="108"/>
      <c r="G654" s="108"/>
      <c r="H654" s="108"/>
      <c r="I654" s="108"/>
      <c r="J654" s="108"/>
      <c r="K654" s="201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</row>
    <row r="655" ht="12.75" customHeight="1">
      <c r="A655" s="210"/>
      <c r="B655" s="211"/>
      <c r="C655" s="108"/>
      <c r="D655" s="191"/>
      <c r="E655" s="209"/>
      <c r="F655" s="108"/>
      <c r="G655" s="108"/>
      <c r="H655" s="108"/>
      <c r="I655" s="108"/>
      <c r="J655" s="108"/>
      <c r="K655" s="201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  <c r="AA655" s="108"/>
      <c r="AB655" s="108"/>
    </row>
    <row r="656" ht="12.75" customHeight="1">
      <c r="A656" s="210"/>
      <c r="B656" s="211"/>
      <c r="C656" s="108"/>
      <c r="D656" s="191"/>
      <c r="E656" s="209"/>
      <c r="F656" s="108"/>
      <c r="G656" s="108"/>
      <c r="H656" s="108"/>
      <c r="I656" s="108"/>
      <c r="J656" s="108"/>
      <c r="K656" s="201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  <c r="AA656" s="108"/>
      <c r="AB656" s="108"/>
    </row>
    <row r="657" ht="12.75" customHeight="1">
      <c r="A657" s="210"/>
      <c r="B657" s="211"/>
      <c r="C657" s="108"/>
      <c r="D657" s="191"/>
      <c r="E657" s="209"/>
      <c r="F657" s="108"/>
      <c r="G657" s="108"/>
      <c r="H657" s="108"/>
      <c r="I657" s="108"/>
      <c r="J657" s="108"/>
      <c r="K657" s="201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  <c r="AA657" s="108"/>
      <c r="AB657" s="108"/>
    </row>
    <row r="658" ht="12.75" customHeight="1">
      <c r="A658" s="210"/>
      <c r="B658" s="211"/>
      <c r="C658" s="108"/>
      <c r="D658" s="191"/>
      <c r="E658" s="209"/>
      <c r="F658" s="108"/>
      <c r="G658" s="108"/>
      <c r="H658" s="108"/>
      <c r="I658" s="108"/>
      <c r="J658" s="108"/>
      <c r="K658" s="201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  <c r="AA658" s="108"/>
      <c r="AB658" s="108"/>
    </row>
    <row r="659" ht="12.75" customHeight="1">
      <c r="A659" s="210"/>
      <c r="B659" s="211"/>
      <c r="C659" s="108"/>
      <c r="D659" s="191"/>
      <c r="E659" s="209"/>
      <c r="F659" s="108"/>
      <c r="G659" s="108"/>
      <c r="H659" s="108"/>
      <c r="I659" s="108"/>
      <c r="J659" s="108"/>
      <c r="K659" s="201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  <c r="AA659" s="108"/>
      <c r="AB659" s="108"/>
    </row>
    <row r="660" ht="12.75" customHeight="1">
      <c r="A660" s="210"/>
      <c r="B660" s="211"/>
      <c r="C660" s="108"/>
      <c r="D660" s="191"/>
      <c r="E660" s="209"/>
      <c r="F660" s="108"/>
      <c r="G660" s="108"/>
      <c r="H660" s="108"/>
      <c r="I660" s="108"/>
      <c r="J660" s="108"/>
      <c r="K660" s="201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  <c r="AA660" s="108"/>
      <c r="AB660" s="108"/>
    </row>
    <row r="661" ht="12.75" customHeight="1">
      <c r="A661" s="210"/>
      <c r="B661" s="211"/>
      <c r="C661" s="108"/>
      <c r="D661" s="191"/>
      <c r="E661" s="209"/>
      <c r="F661" s="108"/>
      <c r="G661" s="108"/>
      <c r="H661" s="108"/>
      <c r="I661" s="108"/>
      <c r="J661" s="108"/>
      <c r="K661" s="201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</row>
    <row r="662" ht="12.75" customHeight="1">
      <c r="A662" s="210"/>
      <c r="B662" s="211"/>
      <c r="C662" s="108"/>
      <c r="D662" s="191"/>
      <c r="E662" s="209"/>
      <c r="F662" s="108"/>
      <c r="G662" s="108"/>
      <c r="H662" s="108"/>
      <c r="I662" s="108"/>
      <c r="J662" s="108"/>
      <c r="K662" s="201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  <c r="AA662" s="108"/>
      <c r="AB662" s="108"/>
    </row>
    <row r="663" ht="12.75" customHeight="1">
      <c r="A663" s="210"/>
      <c r="B663" s="211"/>
      <c r="C663" s="108"/>
      <c r="D663" s="191"/>
      <c r="E663" s="209"/>
      <c r="F663" s="108"/>
      <c r="G663" s="108"/>
      <c r="H663" s="108"/>
      <c r="I663" s="108"/>
      <c r="J663" s="108"/>
      <c r="K663" s="201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  <c r="AA663" s="108"/>
      <c r="AB663" s="108"/>
    </row>
    <row r="664" ht="12.75" customHeight="1">
      <c r="A664" s="210"/>
      <c r="B664" s="211"/>
      <c r="C664" s="108"/>
      <c r="D664" s="191"/>
      <c r="E664" s="209"/>
      <c r="F664" s="108"/>
      <c r="G664" s="108"/>
      <c r="H664" s="108"/>
      <c r="I664" s="108"/>
      <c r="J664" s="108"/>
      <c r="K664" s="201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  <c r="AA664" s="108"/>
      <c r="AB664" s="108"/>
    </row>
    <row r="665" ht="12.75" customHeight="1">
      <c r="A665" s="210"/>
      <c r="B665" s="211"/>
      <c r="C665" s="108"/>
      <c r="D665" s="191"/>
      <c r="E665" s="209"/>
      <c r="F665" s="108"/>
      <c r="G665" s="108"/>
      <c r="H665" s="108"/>
      <c r="I665" s="108"/>
      <c r="J665" s="108"/>
      <c r="K665" s="201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  <c r="AA665" s="108"/>
      <c r="AB665" s="108"/>
    </row>
    <row r="666" ht="12.75" customHeight="1">
      <c r="A666" s="210"/>
      <c r="B666" s="211"/>
      <c r="C666" s="108"/>
      <c r="D666" s="191"/>
      <c r="E666" s="209"/>
      <c r="F666" s="108"/>
      <c r="G666" s="108"/>
      <c r="H666" s="108"/>
      <c r="I666" s="108"/>
      <c r="J666" s="108"/>
      <c r="K666" s="201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</row>
    <row r="667" ht="12.75" customHeight="1">
      <c r="A667" s="210"/>
      <c r="B667" s="211"/>
      <c r="C667" s="108"/>
      <c r="D667" s="191"/>
      <c r="E667" s="209"/>
      <c r="F667" s="108"/>
      <c r="G667" s="108"/>
      <c r="H667" s="108"/>
      <c r="I667" s="108"/>
      <c r="J667" s="108"/>
      <c r="K667" s="201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  <c r="AA667" s="108"/>
      <c r="AB667" s="108"/>
    </row>
    <row r="668" ht="12.75" customHeight="1">
      <c r="A668" s="210"/>
      <c r="B668" s="211"/>
      <c r="C668" s="108"/>
      <c r="D668" s="191"/>
      <c r="E668" s="209"/>
      <c r="F668" s="108"/>
      <c r="G668" s="108"/>
      <c r="H668" s="108"/>
      <c r="I668" s="108"/>
      <c r="J668" s="108"/>
      <c r="K668" s="201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  <c r="AA668" s="108"/>
      <c r="AB668" s="108"/>
    </row>
    <row r="669" ht="12.75" customHeight="1">
      <c r="A669" s="210"/>
      <c r="B669" s="211"/>
      <c r="C669" s="108"/>
      <c r="D669" s="191"/>
      <c r="E669" s="209"/>
      <c r="F669" s="108"/>
      <c r="G669" s="108"/>
      <c r="H669" s="108"/>
      <c r="I669" s="108"/>
      <c r="J669" s="108"/>
      <c r="K669" s="201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  <c r="AA669" s="108"/>
      <c r="AB669" s="108"/>
    </row>
    <row r="670" ht="12.75" customHeight="1">
      <c r="A670" s="210"/>
      <c r="B670" s="211"/>
      <c r="C670" s="108"/>
      <c r="D670" s="191"/>
      <c r="E670" s="209"/>
      <c r="F670" s="108"/>
      <c r="G670" s="108"/>
      <c r="H670" s="108"/>
      <c r="I670" s="108"/>
      <c r="J670" s="108"/>
      <c r="K670" s="201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  <c r="AA670" s="108"/>
      <c r="AB670" s="108"/>
    </row>
    <row r="671" ht="12.75" customHeight="1">
      <c r="A671" s="210"/>
      <c r="B671" s="211"/>
      <c r="C671" s="108"/>
      <c r="D671" s="191"/>
      <c r="E671" s="209"/>
      <c r="F671" s="108"/>
      <c r="G671" s="108"/>
      <c r="H671" s="108"/>
      <c r="I671" s="108"/>
      <c r="J671" s="108"/>
      <c r="K671" s="201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  <c r="AA671" s="108"/>
      <c r="AB671" s="108"/>
    </row>
    <row r="672" ht="12.75" customHeight="1">
      <c r="A672" s="210"/>
      <c r="B672" s="211"/>
      <c r="C672" s="108"/>
      <c r="D672" s="191"/>
      <c r="E672" s="209"/>
      <c r="F672" s="108"/>
      <c r="G672" s="108"/>
      <c r="H672" s="108"/>
      <c r="I672" s="108"/>
      <c r="J672" s="108"/>
      <c r="K672" s="201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  <c r="AA672" s="108"/>
      <c r="AB672" s="108"/>
    </row>
    <row r="673" ht="12.75" customHeight="1">
      <c r="A673" s="210"/>
      <c r="B673" s="211"/>
      <c r="C673" s="108"/>
      <c r="D673" s="191"/>
      <c r="E673" s="209"/>
      <c r="F673" s="108"/>
      <c r="G673" s="108"/>
      <c r="H673" s="108"/>
      <c r="I673" s="108"/>
      <c r="J673" s="108"/>
      <c r="K673" s="201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  <c r="AA673" s="108"/>
      <c r="AB673" s="108"/>
    </row>
    <row r="674" ht="12.75" customHeight="1">
      <c r="A674" s="210"/>
      <c r="B674" s="211"/>
      <c r="C674" s="108"/>
      <c r="D674" s="191"/>
      <c r="E674" s="209"/>
      <c r="F674" s="108"/>
      <c r="G674" s="108"/>
      <c r="H674" s="108"/>
      <c r="I674" s="108"/>
      <c r="J674" s="108"/>
      <c r="K674" s="201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</row>
    <row r="675" ht="12.75" customHeight="1">
      <c r="A675" s="210"/>
      <c r="B675" s="211"/>
      <c r="C675" s="108"/>
      <c r="D675" s="191"/>
      <c r="E675" s="209"/>
      <c r="F675" s="108"/>
      <c r="G675" s="108"/>
      <c r="H675" s="108"/>
      <c r="I675" s="108"/>
      <c r="J675" s="108"/>
      <c r="K675" s="201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  <c r="AA675" s="108"/>
      <c r="AB675" s="108"/>
    </row>
    <row r="676" ht="12.75" customHeight="1">
      <c r="A676" s="210"/>
      <c r="B676" s="211"/>
      <c r="C676" s="108"/>
      <c r="D676" s="191"/>
      <c r="E676" s="209"/>
      <c r="F676" s="108"/>
      <c r="G676" s="108"/>
      <c r="H676" s="108"/>
      <c r="I676" s="108"/>
      <c r="J676" s="108"/>
      <c r="K676" s="201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  <c r="AA676" s="108"/>
      <c r="AB676" s="108"/>
    </row>
    <row r="677" ht="12.75" customHeight="1">
      <c r="A677" s="210"/>
      <c r="B677" s="211"/>
      <c r="C677" s="108"/>
      <c r="D677" s="191"/>
      <c r="E677" s="209"/>
      <c r="F677" s="108"/>
      <c r="G677" s="108"/>
      <c r="H677" s="108"/>
      <c r="I677" s="108"/>
      <c r="J677" s="108"/>
      <c r="K677" s="201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  <c r="AA677" s="108"/>
      <c r="AB677" s="108"/>
    </row>
    <row r="678" ht="12.75" customHeight="1">
      <c r="A678" s="210"/>
      <c r="B678" s="211"/>
      <c r="C678" s="108"/>
      <c r="D678" s="191"/>
      <c r="E678" s="209"/>
      <c r="F678" s="108"/>
      <c r="G678" s="108"/>
      <c r="H678" s="108"/>
      <c r="I678" s="108"/>
      <c r="J678" s="108"/>
      <c r="K678" s="201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  <c r="AA678" s="108"/>
      <c r="AB678" s="108"/>
    </row>
    <row r="679" ht="12.75" customHeight="1">
      <c r="A679" s="210"/>
      <c r="B679" s="211"/>
      <c r="C679" s="108"/>
      <c r="D679" s="191"/>
      <c r="E679" s="209"/>
      <c r="F679" s="108"/>
      <c r="G679" s="108"/>
      <c r="H679" s="108"/>
      <c r="I679" s="108"/>
      <c r="J679" s="108"/>
      <c r="K679" s="201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  <c r="AA679" s="108"/>
      <c r="AB679" s="108"/>
    </row>
    <row r="680" ht="12.75" customHeight="1">
      <c r="A680" s="210"/>
      <c r="B680" s="211"/>
      <c r="C680" s="108"/>
      <c r="D680" s="191"/>
      <c r="E680" s="209"/>
      <c r="F680" s="108"/>
      <c r="G680" s="108"/>
      <c r="H680" s="108"/>
      <c r="I680" s="108"/>
      <c r="J680" s="108"/>
      <c r="K680" s="201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  <c r="AA680" s="108"/>
      <c r="AB680" s="108"/>
    </row>
    <row r="681" ht="12.75" customHeight="1">
      <c r="A681" s="210"/>
      <c r="B681" s="211"/>
      <c r="C681" s="108"/>
      <c r="D681" s="191"/>
      <c r="E681" s="209"/>
      <c r="F681" s="108"/>
      <c r="G681" s="108"/>
      <c r="H681" s="108"/>
      <c r="I681" s="108"/>
      <c r="J681" s="108"/>
      <c r="K681" s="201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</row>
    <row r="682" ht="12.75" customHeight="1">
      <c r="A682" s="210"/>
      <c r="B682" s="211"/>
      <c r="C682" s="108"/>
      <c r="D682" s="191"/>
      <c r="E682" s="209"/>
      <c r="F682" s="108"/>
      <c r="G682" s="108"/>
      <c r="H682" s="108"/>
      <c r="I682" s="108"/>
      <c r="J682" s="108"/>
      <c r="K682" s="201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  <c r="AA682" s="108"/>
      <c r="AB682" s="108"/>
    </row>
    <row r="683" ht="12.75" customHeight="1">
      <c r="A683" s="210"/>
      <c r="B683" s="211"/>
      <c r="C683" s="108"/>
      <c r="D683" s="191"/>
      <c r="E683" s="209"/>
      <c r="F683" s="108"/>
      <c r="G683" s="108"/>
      <c r="H683" s="108"/>
      <c r="I683" s="108"/>
      <c r="J683" s="108"/>
      <c r="K683" s="201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  <c r="AA683" s="108"/>
      <c r="AB683" s="108"/>
    </row>
    <row r="684" ht="12.75" customHeight="1">
      <c r="A684" s="210"/>
      <c r="B684" s="211"/>
      <c r="C684" s="108"/>
      <c r="D684" s="191"/>
      <c r="E684" s="209"/>
      <c r="F684" s="108"/>
      <c r="G684" s="108"/>
      <c r="H684" s="108"/>
      <c r="I684" s="108"/>
      <c r="J684" s="108"/>
      <c r="K684" s="201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  <c r="AA684" s="108"/>
      <c r="AB684" s="108"/>
    </row>
    <row r="685" ht="12.75" customHeight="1">
      <c r="A685" s="210"/>
      <c r="B685" s="211"/>
      <c r="C685" s="108"/>
      <c r="D685" s="191"/>
      <c r="E685" s="209"/>
      <c r="F685" s="108"/>
      <c r="G685" s="108"/>
      <c r="H685" s="108"/>
      <c r="I685" s="108"/>
      <c r="J685" s="108"/>
      <c r="K685" s="201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  <c r="AA685" s="108"/>
      <c r="AB685" s="108"/>
    </row>
    <row r="686" ht="12.75" customHeight="1">
      <c r="A686" s="210"/>
      <c r="B686" s="211"/>
      <c r="C686" s="108"/>
      <c r="D686" s="191"/>
      <c r="E686" s="209"/>
      <c r="F686" s="108"/>
      <c r="G686" s="108"/>
      <c r="H686" s="108"/>
      <c r="I686" s="108"/>
      <c r="J686" s="108"/>
      <c r="K686" s="201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</row>
    <row r="687" ht="12.75" customHeight="1">
      <c r="A687" s="210"/>
      <c r="B687" s="211"/>
      <c r="C687" s="108"/>
      <c r="D687" s="191"/>
      <c r="E687" s="209"/>
      <c r="F687" s="108"/>
      <c r="G687" s="108"/>
      <c r="H687" s="108"/>
      <c r="I687" s="108"/>
      <c r="J687" s="108"/>
      <c r="K687" s="201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  <c r="AA687" s="108"/>
      <c r="AB687" s="108"/>
    </row>
    <row r="688" ht="12.75" customHeight="1">
      <c r="A688" s="210"/>
      <c r="B688" s="211"/>
      <c r="C688" s="108"/>
      <c r="D688" s="191"/>
      <c r="E688" s="209"/>
      <c r="F688" s="108"/>
      <c r="G688" s="108"/>
      <c r="H688" s="108"/>
      <c r="I688" s="108"/>
      <c r="J688" s="108"/>
      <c r="K688" s="201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  <c r="AA688" s="108"/>
      <c r="AB688" s="108"/>
    </row>
    <row r="689" ht="12.75" customHeight="1">
      <c r="A689" s="210"/>
      <c r="B689" s="211"/>
      <c r="C689" s="108"/>
      <c r="D689" s="191"/>
      <c r="E689" s="209"/>
      <c r="F689" s="108"/>
      <c r="G689" s="108"/>
      <c r="H689" s="108"/>
      <c r="I689" s="108"/>
      <c r="J689" s="108"/>
      <c r="K689" s="201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  <c r="AA689" s="108"/>
      <c r="AB689" s="108"/>
    </row>
    <row r="690" ht="12.75" customHeight="1">
      <c r="A690" s="210"/>
      <c r="B690" s="211"/>
      <c r="C690" s="108"/>
      <c r="D690" s="191"/>
      <c r="E690" s="209"/>
      <c r="F690" s="108"/>
      <c r="G690" s="108"/>
      <c r="H690" s="108"/>
      <c r="I690" s="108"/>
      <c r="J690" s="108"/>
      <c r="K690" s="201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  <c r="AA690" s="108"/>
      <c r="AB690" s="108"/>
    </row>
    <row r="691" ht="12.75" customHeight="1">
      <c r="A691" s="210"/>
      <c r="B691" s="211"/>
      <c r="C691" s="108"/>
      <c r="D691" s="191"/>
      <c r="E691" s="209"/>
      <c r="F691" s="108"/>
      <c r="G691" s="108"/>
      <c r="H691" s="108"/>
      <c r="I691" s="108"/>
      <c r="J691" s="108"/>
      <c r="K691" s="201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  <c r="AA691" s="108"/>
      <c r="AB691" s="108"/>
    </row>
    <row r="692" ht="12.75" customHeight="1">
      <c r="A692" s="210"/>
      <c r="B692" s="211"/>
      <c r="C692" s="108"/>
      <c r="D692" s="191"/>
      <c r="E692" s="209"/>
      <c r="F692" s="108"/>
      <c r="G692" s="108"/>
      <c r="H692" s="108"/>
      <c r="I692" s="108"/>
      <c r="J692" s="108"/>
      <c r="K692" s="201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  <c r="AA692" s="108"/>
      <c r="AB692" s="108"/>
    </row>
    <row r="693" ht="12.75" customHeight="1">
      <c r="A693" s="210"/>
      <c r="B693" s="211"/>
      <c r="C693" s="108"/>
      <c r="D693" s="191"/>
      <c r="E693" s="209"/>
      <c r="F693" s="108"/>
      <c r="G693" s="108"/>
      <c r="H693" s="108"/>
      <c r="I693" s="108"/>
      <c r="J693" s="108"/>
      <c r="K693" s="201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  <c r="AA693" s="108"/>
      <c r="AB693" s="108"/>
    </row>
    <row r="694" ht="12.75" customHeight="1">
      <c r="A694" s="210"/>
      <c r="B694" s="211"/>
      <c r="C694" s="108"/>
      <c r="D694" s="191"/>
      <c r="E694" s="209"/>
      <c r="F694" s="108"/>
      <c r="G694" s="108"/>
      <c r="H694" s="108"/>
      <c r="I694" s="108"/>
      <c r="J694" s="108"/>
      <c r="K694" s="201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  <c r="AA694" s="108"/>
      <c r="AB694" s="108"/>
    </row>
    <row r="695" ht="12.75" customHeight="1">
      <c r="A695" s="210"/>
      <c r="B695" s="211"/>
      <c r="C695" s="108"/>
      <c r="D695" s="191"/>
      <c r="E695" s="209"/>
      <c r="F695" s="108"/>
      <c r="G695" s="108"/>
      <c r="H695" s="108"/>
      <c r="I695" s="108"/>
      <c r="J695" s="108"/>
      <c r="K695" s="201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  <c r="AA695" s="108"/>
      <c r="AB695" s="108"/>
    </row>
    <row r="696" ht="12.75" customHeight="1">
      <c r="A696" s="210"/>
      <c r="B696" s="211"/>
      <c r="C696" s="108"/>
      <c r="D696" s="191"/>
      <c r="E696" s="209"/>
      <c r="F696" s="108"/>
      <c r="G696" s="108"/>
      <c r="H696" s="108"/>
      <c r="I696" s="108"/>
      <c r="J696" s="108"/>
      <c r="K696" s="201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  <c r="AA696" s="108"/>
      <c r="AB696" s="108"/>
    </row>
    <row r="697" ht="12.75" customHeight="1">
      <c r="A697" s="210"/>
      <c r="B697" s="211"/>
      <c r="C697" s="108"/>
      <c r="D697" s="191"/>
      <c r="E697" s="209"/>
      <c r="F697" s="108"/>
      <c r="G697" s="108"/>
      <c r="H697" s="108"/>
      <c r="I697" s="108"/>
      <c r="J697" s="108"/>
      <c r="K697" s="201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  <c r="AA697" s="108"/>
      <c r="AB697" s="108"/>
    </row>
    <row r="698" ht="12.75" customHeight="1">
      <c r="A698" s="210"/>
      <c r="B698" s="211"/>
      <c r="C698" s="108"/>
      <c r="D698" s="191"/>
      <c r="E698" s="209"/>
      <c r="F698" s="108"/>
      <c r="G698" s="108"/>
      <c r="H698" s="108"/>
      <c r="I698" s="108"/>
      <c r="J698" s="108"/>
      <c r="K698" s="201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  <c r="AA698" s="108"/>
      <c r="AB698" s="108"/>
    </row>
    <row r="699" ht="12.75" customHeight="1">
      <c r="A699" s="210"/>
      <c r="B699" s="211"/>
      <c r="C699" s="108"/>
      <c r="D699" s="191"/>
      <c r="E699" s="209"/>
      <c r="F699" s="108"/>
      <c r="G699" s="108"/>
      <c r="H699" s="108"/>
      <c r="I699" s="108"/>
      <c r="J699" s="108"/>
      <c r="K699" s="201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  <c r="AA699" s="108"/>
      <c r="AB699" s="108"/>
    </row>
    <row r="700" ht="12.75" customHeight="1">
      <c r="A700" s="210"/>
      <c r="B700" s="211"/>
      <c r="C700" s="108"/>
      <c r="D700" s="191"/>
      <c r="E700" s="209"/>
      <c r="F700" s="108"/>
      <c r="G700" s="108"/>
      <c r="H700" s="108"/>
      <c r="I700" s="108"/>
      <c r="J700" s="108"/>
      <c r="K700" s="201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</row>
    <row r="701" ht="12.75" customHeight="1">
      <c r="A701" s="210"/>
      <c r="B701" s="211"/>
      <c r="C701" s="108"/>
      <c r="D701" s="191"/>
      <c r="E701" s="209"/>
      <c r="F701" s="108"/>
      <c r="G701" s="108"/>
      <c r="H701" s="108"/>
      <c r="I701" s="108"/>
      <c r="J701" s="108"/>
      <c r="K701" s="201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  <c r="AA701" s="108"/>
      <c r="AB701" s="108"/>
    </row>
    <row r="702" ht="12.75" customHeight="1">
      <c r="A702" s="210"/>
      <c r="B702" s="211"/>
      <c r="C702" s="108"/>
      <c r="D702" s="191"/>
      <c r="E702" s="209"/>
      <c r="F702" s="108"/>
      <c r="G702" s="108"/>
      <c r="H702" s="108"/>
      <c r="I702" s="108"/>
      <c r="J702" s="108"/>
      <c r="K702" s="201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  <c r="AA702" s="108"/>
      <c r="AB702" s="108"/>
    </row>
    <row r="703" ht="12.75" customHeight="1">
      <c r="A703" s="210"/>
      <c r="B703" s="211"/>
      <c r="C703" s="108"/>
      <c r="D703" s="191"/>
      <c r="E703" s="209"/>
      <c r="F703" s="108"/>
      <c r="G703" s="108"/>
      <c r="H703" s="108"/>
      <c r="I703" s="108"/>
      <c r="J703" s="108"/>
      <c r="K703" s="201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  <c r="AA703" s="108"/>
      <c r="AB703" s="108"/>
    </row>
    <row r="704" ht="12.75" customHeight="1">
      <c r="A704" s="210"/>
      <c r="B704" s="211"/>
      <c r="C704" s="108"/>
      <c r="D704" s="191"/>
      <c r="E704" s="209"/>
      <c r="F704" s="108"/>
      <c r="G704" s="108"/>
      <c r="H704" s="108"/>
      <c r="I704" s="108"/>
      <c r="J704" s="108"/>
      <c r="K704" s="201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  <c r="AA704" s="108"/>
      <c r="AB704" s="108"/>
    </row>
    <row r="705" ht="12.75" customHeight="1">
      <c r="A705" s="210"/>
      <c r="B705" s="211"/>
      <c r="C705" s="108"/>
      <c r="D705" s="191"/>
      <c r="E705" s="209"/>
      <c r="F705" s="108"/>
      <c r="G705" s="108"/>
      <c r="H705" s="108"/>
      <c r="I705" s="108"/>
      <c r="J705" s="108"/>
      <c r="K705" s="201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  <c r="AA705" s="108"/>
      <c r="AB705" s="108"/>
    </row>
    <row r="706" ht="12.75" customHeight="1">
      <c r="A706" s="210"/>
      <c r="B706" s="211"/>
      <c r="C706" s="108"/>
      <c r="D706" s="191"/>
      <c r="E706" s="209"/>
      <c r="F706" s="108"/>
      <c r="G706" s="108"/>
      <c r="H706" s="108"/>
      <c r="I706" s="108"/>
      <c r="J706" s="108"/>
      <c r="K706" s="201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  <c r="AA706" s="108"/>
      <c r="AB706" s="108"/>
    </row>
    <row r="707" ht="12.75" customHeight="1">
      <c r="A707" s="210"/>
      <c r="B707" s="211"/>
      <c r="C707" s="108"/>
      <c r="D707" s="191"/>
      <c r="E707" s="209"/>
      <c r="F707" s="108"/>
      <c r="G707" s="108"/>
      <c r="H707" s="108"/>
      <c r="I707" s="108"/>
      <c r="J707" s="108"/>
      <c r="K707" s="201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</row>
    <row r="708" ht="12.75" customHeight="1">
      <c r="A708" s="210"/>
      <c r="B708" s="211"/>
      <c r="C708" s="108"/>
      <c r="D708" s="191"/>
      <c r="E708" s="209"/>
      <c r="F708" s="108"/>
      <c r="G708" s="108"/>
      <c r="H708" s="108"/>
      <c r="I708" s="108"/>
      <c r="J708" s="108"/>
      <c r="K708" s="201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  <c r="AA708" s="108"/>
      <c r="AB708" s="108"/>
    </row>
    <row r="709" ht="12.75" customHeight="1">
      <c r="A709" s="210"/>
      <c r="B709" s="211"/>
      <c r="C709" s="108"/>
      <c r="D709" s="191"/>
      <c r="E709" s="209"/>
      <c r="F709" s="108"/>
      <c r="G709" s="108"/>
      <c r="H709" s="108"/>
      <c r="I709" s="108"/>
      <c r="J709" s="108"/>
      <c r="K709" s="201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  <c r="AA709" s="108"/>
      <c r="AB709" s="108"/>
    </row>
    <row r="710" ht="12.75" customHeight="1">
      <c r="A710" s="210"/>
      <c r="B710" s="211"/>
      <c r="C710" s="108"/>
      <c r="D710" s="191"/>
      <c r="E710" s="209"/>
      <c r="F710" s="108"/>
      <c r="G710" s="108"/>
      <c r="H710" s="108"/>
      <c r="I710" s="108"/>
      <c r="J710" s="108"/>
      <c r="K710" s="201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  <c r="AA710" s="108"/>
      <c r="AB710" s="108"/>
    </row>
    <row r="711" ht="12.75" customHeight="1">
      <c r="A711" s="210"/>
      <c r="B711" s="211"/>
      <c r="C711" s="108"/>
      <c r="D711" s="191"/>
      <c r="E711" s="209"/>
      <c r="F711" s="108"/>
      <c r="G711" s="108"/>
      <c r="H711" s="108"/>
      <c r="I711" s="108"/>
      <c r="J711" s="108"/>
      <c r="K711" s="201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  <c r="AA711" s="108"/>
      <c r="AB711" s="108"/>
    </row>
    <row r="712" ht="12.75" customHeight="1">
      <c r="A712" s="210"/>
      <c r="B712" s="211"/>
      <c r="C712" s="108"/>
      <c r="D712" s="191"/>
      <c r="E712" s="209"/>
      <c r="F712" s="108"/>
      <c r="G712" s="108"/>
      <c r="H712" s="108"/>
      <c r="I712" s="108"/>
      <c r="J712" s="108"/>
      <c r="K712" s="201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</row>
    <row r="713" ht="12.75" customHeight="1">
      <c r="A713" s="210"/>
      <c r="B713" s="211"/>
      <c r="C713" s="108"/>
      <c r="D713" s="191"/>
      <c r="E713" s="209"/>
      <c r="F713" s="108"/>
      <c r="G713" s="108"/>
      <c r="H713" s="108"/>
      <c r="I713" s="108"/>
      <c r="J713" s="108"/>
      <c r="K713" s="201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  <c r="AA713" s="108"/>
      <c r="AB713" s="108"/>
    </row>
    <row r="714" ht="12.75" customHeight="1">
      <c r="A714" s="210"/>
      <c r="B714" s="211"/>
      <c r="C714" s="108"/>
      <c r="D714" s="191"/>
      <c r="E714" s="209"/>
      <c r="F714" s="108"/>
      <c r="G714" s="108"/>
      <c r="H714" s="108"/>
      <c r="I714" s="108"/>
      <c r="J714" s="108"/>
      <c r="K714" s="201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  <c r="AA714" s="108"/>
      <c r="AB714" s="108"/>
    </row>
    <row r="715" ht="12.75" customHeight="1">
      <c r="A715" s="210"/>
      <c r="B715" s="211"/>
      <c r="C715" s="108"/>
      <c r="D715" s="191"/>
      <c r="E715" s="209"/>
      <c r="F715" s="108"/>
      <c r="G715" s="108"/>
      <c r="H715" s="108"/>
      <c r="I715" s="108"/>
      <c r="J715" s="108"/>
      <c r="K715" s="201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  <c r="AA715" s="108"/>
      <c r="AB715" s="108"/>
    </row>
    <row r="716" ht="12.75" customHeight="1">
      <c r="A716" s="210"/>
      <c r="B716" s="211"/>
      <c r="C716" s="108"/>
      <c r="D716" s="191"/>
      <c r="E716" s="209"/>
      <c r="F716" s="108"/>
      <c r="G716" s="108"/>
      <c r="H716" s="108"/>
      <c r="I716" s="108"/>
      <c r="J716" s="108"/>
      <c r="K716" s="201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  <c r="AA716" s="108"/>
      <c r="AB716" s="108"/>
    </row>
    <row r="717" ht="12.75" customHeight="1">
      <c r="A717" s="210"/>
      <c r="B717" s="211"/>
      <c r="C717" s="108"/>
      <c r="D717" s="191"/>
      <c r="E717" s="209"/>
      <c r="F717" s="108"/>
      <c r="G717" s="108"/>
      <c r="H717" s="108"/>
      <c r="I717" s="108"/>
      <c r="J717" s="108"/>
      <c r="K717" s="201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  <c r="AA717" s="108"/>
      <c r="AB717" s="108"/>
    </row>
    <row r="718" ht="12.75" customHeight="1">
      <c r="A718" s="210"/>
      <c r="B718" s="211"/>
      <c r="C718" s="108"/>
      <c r="D718" s="191"/>
      <c r="E718" s="209"/>
      <c r="F718" s="108"/>
      <c r="G718" s="108"/>
      <c r="H718" s="108"/>
      <c r="I718" s="108"/>
      <c r="J718" s="108"/>
      <c r="K718" s="201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  <c r="AA718" s="108"/>
      <c r="AB718" s="108"/>
    </row>
    <row r="719" ht="12.75" customHeight="1">
      <c r="A719" s="210"/>
      <c r="B719" s="211"/>
      <c r="C719" s="108"/>
      <c r="D719" s="191"/>
      <c r="E719" s="209"/>
      <c r="F719" s="108"/>
      <c r="G719" s="108"/>
      <c r="H719" s="108"/>
      <c r="I719" s="108"/>
      <c r="J719" s="108"/>
      <c r="K719" s="201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  <c r="AA719" s="108"/>
      <c r="AB719" s="108"/>
    </row>
    <row r="720" ht="12.75" customHeight="1">
      <c r="A720" s="210"/>
      <c r="B720" s="211"/>
      <c r="C720" s="108"/>
      <c r="D720" s="191"/>
      <c r="E720" s="209"/>
      <c r="F720" s="108"/>
      <c r="G720" s="108"/>
      <c r="H720" s="108"/>
      <c r="I720" s="108"/>
      <c r="J720" s="108"/>
      <c r="K720" s="201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</row>
    <row r="721" ht="12.75" customHeight="1">
      <c r="A721" s="210"/>
      <c r="B721" s="211"/>
      <c r="C721" s="108"/>
      <c r="D721" s="191"/>
      <c r="E721" s="209"/>
      <c r="F721" s="108"/>
      <c r="G721" s="108"/>
      <c r="H721" s="108"/>
      <c r="I721" s="108"/>
      <c r="J721" s="108"/>
      <c r="K721" s="201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  <c r="AA721" s="108"/>
      <c r="AB721" s="108"/>
    </row>
    <row r="722" ht="12.75" customHeight="1">
      <c r="A722" s="210"/>
      <c r="B722" s="211"/>
      <c r="C722" s="108"/>
      <c r="D722" s="191"/>
      <c r="E722" s="209"/>
      <c r="F722" s="108"/>
      <c r="G722" s="108"/>
      <c r="H722" s="108"/>
      <c r="I722" s="108"/>
      <c r="J722" s="108"/>
      <c r="K722" s="201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  <c r="AA722" s="108"/>
      <c r="AB722" s="108"/>
    </row>
    <row r="723" ht="12.75" customHeight="1">
      <c r="A723" s="210"/>
      <c r="B723" s="211"/>
      <c r="C723" s="108"/>
      <c r="D723" s="191"/>
      <c r="E723" s="209"/>
      <c r="F723" s="108"/>
      <c r="G723" s="108"/>
      <c r="H723" s="108"/>
      <c r="I723" s="108"/>
      <c r="J723" s="108"/>
      <c r="K723" s="201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  <c r="AA723" s="108"/>
      <c r="AB723" s="108"/>
    </row>
    <row r="724" ht="12.75" customHeight="1">
      <c r="A724" s="210"/>
      <c r="B724" s="211"/>
      <c r="C724" s="108"/>
      <c r="D724" s="191"/>
      <c r="E724" s="209"/>
      <c r="F724" s="108"/>
      <c r="G724" s="108"/>
      <c r="H724" s="108"/>
      <c r="I724" s="108"/>
      <c r="J724" s="108"/>
      <c r="K724" s="201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  <c r="AA724" s="108"/>
      <c r="AB724" s="108"/>
    </row>
    <row r="725" ht="12.75" customHeight="1">
      <c r="A725" s="210"/>
      <c r="B725" s="211"/>
      <c r="C725" s="108"/>
      <c r="D725" s="191"/>
      <c r="E725" s="209"/>
      <c r="F725" s="108"/>
      <c r="G725" s="108"/>
      <c r="H725" s="108"/>
      <c r="I725" s="108"/>
      <c r="J725" s="108"/>
      <c r="K725" s="201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  <c r="AA725" s="108"/>
      <c r="AB725" s="108"/>
    </row>
    <row r="726" ht="12.75" customHeight="1">
      <c r="A726" s="210"/>
      <c r="B726" s="211"/>
      <c r="C726" s="108"/>
      <c r="D726" s="191"/>
      <c r="E726" s="209"/>
      <c r="F726" s="108"/>
      <c r="G726" s="108"/>
      <c r="H726" s="108"/>
      <c r="I726" s="108"/>
      <c r="J726" s="108"/>
      <c r="K726" s="201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  <c r="AA726" s="108"/>
      <c r="AB726" s="108"/>
    </row>
    <row r="727" ht="12.75" customHeight="1">
      <c r="A727" s="210"/>
      <c r="B727" s="211"/>
      <c r="C727" s="108"/>
      <c r="D727" s="191"/>
      <c r="E727" s="209"/>
      <c r="F727" s="108"/>
      <c r="G727" s="108"/>
      <c r="H727" s="108"/>
      <c r="I727" s="108"/>
      <c r="J727" s="108"/>
      <c r="K727" s="201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</row>
    <row r="728" ht="12.75" customHeight="1">
      <c r="A728" s="210"/>
      <c r="B728" s="211"/>
      <c r="C728" s="108"/>
      <c r="D728" s="191"/>
      <c r="E728" s="209"/>
      <c r="F728" s="108"/>
      <c r="G728" s="108"/>
      <c r="H728" s="108"/>
      <c r="I728" s="108"/>
      <c r="J728" s="108"/>
      <c r="K728" s="201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  <c r="AA728" s="108"/>
      <c r="AB728" s="108"/>
    </row>
    <row r="729" ht="12.75" customHeight="1">
      <c r="A729" s="210"/>
      <c r="B729" s="211"/>
      <c r="C729" s="108"/>
      <c r="D729" s="191"/>
      <c r="E729" s="209"/>
      <c r="F729" s="108"/>
      <c r="G729" s="108"/>
      <c r="H729" s="108"/>
      <c r="I729" s="108"/>
      <c r="J729" s="108"/>
      <c r="K729" s="201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  <c r="AA729" s="108"/>
      <c r="AB729" s="108"/>
    </row>
    <row r="730" ht="12.75" customHeight="1">
      <c r="A730" s="210"/>
      <c r="B730" s="211"/>
      <c r="C730" s="108"/>
      <c r="D730" s="191"/>
      <c r="E730" s="209"/>
      <c r="F730" s="108"/>
      <c r="G730" s="108"/>
      <c r="H730" s="108"/>
      <c r="I730" s="108"/>
      <c r="J730" s="108"/>
      <c r="K730" s="201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  <c r="AA730" s="108"/>
      <c r="AB730" s="108"/>
    </row>
    <row r="731" ht="12.75" customHeight="1">
      <c r="A731" s="210"/>
      <c r="B731" s="211"/>
      <c r="C731" s="108"/>
      <c r="D731" s="191"/>
      <c r="E731" s="209"/>
      <c r="F731" s="108"/>
      <c r="G731" s="108"/>
      <c r="H731" s="108"/>
      <c r="I731" s="108"/>
      <c r="J731" s="108"/>
      <c r="K731" s="201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  <c r="AA731" s="108"/>
      <c r="AB731" s="108"/>
    </row>
    <row r="732" ht="12.75" customHeight="1">
      <c r="A732" s="210"/>
      <c r="B732" s="211"/>
      <c r="C732" s="108"/>
      <c r="D732" s="191"/>
      <c r="E732" s="209"/>
      <c r="F732" s="108"/>
      <c r="G732" s="108"/>
      <c r="H732" s="108"/>
      <c r="I732" s="108"/>
      <c r="J732" s="108"/>
      <c r="K732" s="201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</row>
    <row r="733" ht="12.75" customHeight="1">
      <c r="A733" s="210"/>
      <c r="B733" s="211"/>
      <c r="C733" s="108"/>
      <c r="D733" s="191"/>
      <c r="E733" s="209"/>
      <c r="F733" s="108"/>
      <c r="G733" s="108"/>
      <c r="H733" s="108"/>
      <c r="I733" s="108"/>
      <c r="J733" s="108"/>
      <c r="K733" s="201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  <c r="AA733" s="108"/>
      <c r="AB733" s="108"/>
    </row>
    <row r="734" ht="12.75" customHeight="1">
      <c r="A734" s="210"/>
      <c r="B734" s="211"/>
      <c r="C734" s="108"/>
      <c r="D734" s="191"/>
      <c r="E734" s="209"/>
      <c r="F734" s="108"/>
      <c r="G734" s="108"/>
      <c r="H734" s="108"/>
      <c r="I734" s="108"/>
      <c r="J734" s="108"/>
      <c r="K734" s="201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  <c r="AA734" s="108"/>
      <c r="AB734" s="108"/>
    </row>
    <row r="735" ht="12.75" customHeight="1">
      <c r="A735" s="210"/>
      <c r="B735" s="211"/>
      <c r="C735" s="108"/>
      <c r="D735" s="191"/>
      <c r="E735" s="209"/>
      <c r="F735" s="108"/>
      <c r="G735" s="108"/>
      <c r="H735" s="108"/>
      <c r="I735" s="108"/>
      <c r="J735" s="108"/>
      <c r="K735" s="201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  <c r="AA735" s="108"/>
      <c r="AB735" s="108"/>
    </row>
    <row r="736" ht="12.75" customHeight="1">
      <c r="A736" s="210"/>
      <c r="B736" s="211"/>
      <c r="C736" s="108"/>
      <c r="D736" s="191"/>
      <c r="E736" s="209"/>
      <c r="F736" s="108"/>
      <c r="G736" s="108"/>
      <c r="H736" s="108"/>
      <c r="I736" s="108"/>
      <c r="J736" s="108"/>
      <c r="K736" s="201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  <c r="AA736" s="108"/>
      <c r="AB736" s="108"/>
    </row>
    <row r="737" ht="12.75" customHeight="1">
      <c r="A737" s="210"/>
      <c r="B737" s="211"/>
      <c r="C737" s="108"/>
      <c r="D737" s="191"/>
      <c r="E737" s="209"/>
      <c r="F737" s="108"/>
      <c r="G737" s="108"/>
      <c r="H737" s="108"/>
      <c r="I737" s="108"/>
      <c r="J737" s="108"/>
      <c r="K737" s="201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  <c r="AA737" s="108"/>
      <c r="AB737" s="108"/>
    </row>
    <row r="738" ht="12.75" customHeight="1">
      <c r="A738" s="210"/>
      <c r="B738" s="211"/>
      <c r="C738" s="108"/>
      <c r="D738" s="191"/>
      <c r="E738" s="209"/>
      <c r="F738" s="108"/>
      <c r="G738" s="108"/>
      <c r="H738" s="108"/>
      <c r="I738" s="108"/>
      <c r="J738" s="108"/>
      <c r="K738" s="201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  <c r="AA738" s="108"/>
      <c r="AB738" s="108"/>
    </row>
    <row r="739" ht="12.75" customHeight="1">
      <c r="A739" s="210"/>
      <c r="B739" s="211"/>
      <c r="C739" s="108"/>
      <c r="D739" s="191"/>
      <c r="E739" s="209"/>
      <c r="F739" s="108"/>
      <c r="G739" s="108"/>
      <c r="H739" s="108"/>
      <c r="I739" s="108"/>
      <c r="J739" s="108"/>
      <c r="K739" s="201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  <c r="AA739" s="108"/>
      <c r="AB739" s="108"/>
    </row>
    <row r="740" ht="12.75" customHeight="1">
      <c r="A740" s="210"/>
      <c r="B740" s="211"/>
      <c r="C740" s="108"/>
      <c r="D740" s="191"/>
      <c r="E740" s="209"/>
      <c r="F740" s="108"/>
      <c r="G740" s="108"/>
      <c r="H740" s="108"/>
      <c r="I740" s="108"/>
      <c r="J740" s="108"/>
      <c r="K740" s="201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</row>
    <row r="741" ht="12.75" customHeight="1">
      <c r="A741" s="210"/>
      <c r="B741" s="211"/>
      <c r="C741" s="108"/>
      <c r="D741" s="191"/>
      <c r="E741" s="209"/>
      <c r="F741" s="108"/>
      <c r="G741" s="108"/>
      <c r="H741" s="108"/>
      <c r="I741" s="108"/>
      <c r="J741" s="108"/>
      <c r="K741" s="201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  <c r="AA741" s="108"/>
      <c r="AB741" s="108"/>
    </row>
    <row r="742" ht="12.75" customHeight="1">
      <c r="A742" s="210"/>
      <c r="B742" s="211"/>
      <c r="C742" s="108"/>
      <c r="D742" s="191"/>
      <c r="E742" s="209"/>
      <c r="F742" s="108"/>
      <c r="G742" s="108"/>
      <c r="H742" s="108"/>
      <c r="I742" s="108"/>
      <c r="J742" s="108"/>
      <c r="K742" s="201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  <c r="AA742" s="108"/>
      <c r="AB742" s="108"/>
    </row>
    <row r="743" ht="12.75" customHeight="1">
      <c r="A743" s="210"/>
      <c r="B743" s="211"/>
      <c r="C743" s="108"/>
      <c r="D743" s="191"/>
      <c r="E743" s="209"/>
      <c r="F743" s="108"/>
      <c r="G743" s="108"/>
      <c r="H743" s="108"/>
      <c r="I743" s="108"/>
      <c r="J743" s="108"/>
      <c r="K743" s="201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  <c r="AA743" s="108"/>
      <c r="AB743" s="108"/>
    </row>
    <row r="744" ht="12.75" customHeight="1">
      <c r="A744" s="210"/>
      <c r="B744" s="211"/>
      <c r="C744" s="108"/>
      <c r="D744" s="191"/>
      <c r="E744" s="209"/>
      <c r="F744" s="108"/>
      <c r="G744" s="108"/>
      <c r="H744" s="108"/>
      <c r="I744" s="108"/>
      <c r="J744" s="108"/>
      <c r="K744" s="201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  <c r="AA744" s="108"/>
      <c r="AB744" s="108"/>
    </row>
    <row r="745" ht="12.75" customHeight="1">
      <c r="A745" s="210"/>
      <c r="B745" s="211"/>
      <c r="C745" s="108"/>
      <c r="D745" s="191"/>
      <c r="E745" s="209"/>
      <c r="F745" s="108"/>
      <c r="G745" s="108"/>
      <c r="H745" s="108"/>
      <c r="I745" s="108"/>
      <c r="J745" s="108"/>
      <c r="K745" s="201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  <c r="AA745" s="108"/>
      <c r="AB745" s="108"/>
    </row>
    <row r="746" ht="12.75" customHeight="1">
      <c r="A746" s="210"/>
      <c r="B746" s="211"/>
      <c r="C746" s="108"/>
      <c r="D746" s="191"/>
      <c r="E746" s="209"/>
      <c r="F746" s="108"/>
      <c r="G746" s="108"/>
      <c r="H746" s="108"/>
      <c r="I746" s="108"/>
      <c r="J746" s="108"/>
      <c r="K746" s="201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  <c r="AA746" s="108"/>
      <c r="AB746" s="108"/>
    </row>
    <row r="747" ht="12.75" customHeight="1">
      <c r="A747" s="210"/>
      <c r="B747" s="211"/>
      <c r="C747" s="108"/>
      <c r="D747" s="191"/>
      <c r="E747" s="209"/>
      <c r="F747" s="108"/>
      <c r="G747" s="108"/>
      <c r="H747" s="108"/>
      <c r="I747" s="108"/>
      <c r="J747" s="108"/>
      <c r="K747" s="201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</row>
    <row r="748" ht="12.75" customHeight="1">
      <c r="A748" s="210"/>
      <c r="B748" s="211"/>
      <c r="C748" s="108"/>
      <c r="D748" s="191"/>
      <c r="E748" s="209"/>
      <c r="F748" s="108"/>
      <c r="G748" s="108"/>
      <c r="H748" s="108"/>
      <c r="I748" s="108"/>
      <c r="J748" s="108"/>
      <c r="K748" s="201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  <c r="AA748" s="108"/>
      <c r="AB748" s="108"/>
    </row>
    <row r="749" ht="12.75" customHeight="1">
      <c r="A749" s="210"/>
      <c r="B749" s="211"/>
      <c r="C749" s="108"/>
      <c r="D749" s="191"/>
      <c r="E749" s="209"/>
      <c r="F749" s="108"/>
      <c r="G749" s="108"/>
      <c r="H749" s="108"/>
      <c r="I749" s="108"/>
      <c r="J749" s="108"/>
      <c r="K749" s="201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  <c r="AA749" s="108"/>
      <c r="AB749" s="108"/>
    </row>
    <row r="750" ht="12.75" customHeight="1">
      <c r="A750" s="210"/>
      <c r="B750" s="211"/>
      <c r="C750" s="108"/>
      <c r="D750" s="191"/>
      <c r="E750" s="209"/>
      <c r="F750" s="108"/>
      <c r="G750" s="108"/>
      <c r="H750" s="108"/>
      <c r="I750" s="108"/>
      <c r="J750" s="108"/>
      <c r="K750" s="201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  <c r="AA750" s="108"/>
      <c r="AB750" s="108"/>
    </row>
    <row r="751" ht="12.75" customHeight="1">
      <c r="A751" s="210"/>
      <c r="B751" s="211"/>
      <c r="C751" s="108"/>
      <c r="D751" s="191"/>
      <c r="E751" s="209"/>
      <c r="F751" s="108"/>
      <c r="G751" s="108"/>
      <c r="H751" s="108"/>
      <c r="I751" s="108"/>
      <c r="J751" s="108"/>
      <c r="K751" s="201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  <c r="AA751" s="108"/>
      <c r="AB751" s="108"/>
    </row>
    <row r="752" ht="12.75" customHeight="1">
      <c r="A752" s="210"/>
      <c r="B752" s="211"/>
      <c r="C752" s="108"/>
      <c r="D752" s="191"/>
      <c r="E752" s="209"/>
      <c r="F752" s="108"/>
      <c r="G752" s="108"/>
      <c r="H752" s="108"/>
      <c r="I752" s="108"/>
      <c r="J752" s="108"/>
      <c r="K752" s="201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</row>
    <row r="753" ht="12.75" customHeight="1">
      <c r="A753" s="210"/>
      <c r="B753" s="211"/>
      <c r="C753" s="108"/>
      <c r="D753" s="191"/>
      <c r="E753" s="209"/>
      <c r="F753" s="108"/>
      <c r="G753" s="108"/>
      <c r="H753" s="108"/>
      <c r="I753" s="108"/>
      <c r="J753" s="108"/>
      <c r="K753" s="201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  <c r="AA753" s="108"/>
      <c r="AB753" s="108"/>
    </row>
    <row r="754" ht="12.75" customHeight="1">
      <c r="A754" s="210"/>
      <c r="B754" s="211"/>
      <c r="C754" s="108"/>
      <c r="D754" s="191"/>
      <c r="E754" s="209"/>
      <c r="F754" s="108"/>
      <c r="G754" s="108"/>
      <c r="H754" s="108"/>
      <c r="I754" s="108"/>
      <c r="J754" s="108"/>
      <c r="K754" s="201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  <c r="AA754" s="108"/>
      <c r="AB754" s="108"/>
    </row>
    <row r="755" ht="12.75" customHeight="1">
      <c r="A755" s="210"/>
      <c r="B755" s="211"/>
      <c r="C755" s="108"/>
      <c r="D755" s="191"/>
      <c r="E755" s="209"/>
      <c r="F755" s="108"/>
      <c r="G755" s="108"/>
      <c r="H755" s="108"/>
      <c r="I755" s="108"/>
      <c r="J755" s="108"/>
      <c r="K755" s="201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  <c r="AA755" s="108"/>
      <c r="AB755" s="108"/>
    </row>
    <row r="756" ht="12.75" customHeight="1">
      <c r="A756" s="210"/>
      <c r="B756" s="211"/>
      <c r="C756" s="108"/>
      <c r="D756" s="191"/>
      <c r="E756" s="209"/>
      <c r="F756" s="108"/>
      <c r="G756" s="108"/>
      <c r="H756" s="108"/>
      <c r="I756" s="108"/>
      <c r="J756" s="108"/>
      <c r="K756" s="201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  <c r="AA756" s="108"/>
      <c r="AB756" s="108"/>
    </row>
    <row r="757" ht="12.75" customHeight="1">
      <c r="A757" s="210"/>
      <c r="B757" s="211"/>
      <c r="C757" s="108"/>
      <c r="D757" s="191"/>
      <c r="E757" s="209"/>
      <c r="F757" s="108"/>
      <c r="G757" s="108"/>
      <c r="H757" s="108"/>
      <c r="I757" s="108"/>
      <c r="J757" s="108"/>
      <c r="K757" s="201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  <c r="AA757" s="108"/>
      <c r="AB757" s="108"/>
    </row>
    <row r="758" ht="12.75" customHeight="1">
      <c r="A758" s="210"/>
      <c r="B758" s="211"/>
      <c r="C758" s="108"/>
      <c r="D758" s="191"/>
      <c r="E758" s="209"/>
      <c r="F758" s="108"/>
      <c r="G758" s="108"/>
      <c r="H758" s="108"/>
      <c r="I758" s="108"/>
      <c r="J758" s="108"/>
      <c r="K758" s="201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  <c r="AA758" s="108"/>
      <c r="AB758" s="108"/>
    </row>
    <row r="759" ht="12.75" customHeight="1">
      <c r="A759" s="210"/>
      <c r="B759" s="211"/>
      <c r="C759" s="108"/>
      <c r="D759" s="191"/>
      <c r="E759" s="209"/>
      <c r="F759" s="108"/>
      <c r="G759" s="108"/>
      <c r="H759" s="108"/>
      <c r="I759" s="108"/>
      <c r="J759" s="108"/>
      <c r="K759" s="201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  <c r="AA759" s="108"/>
      <c r="AB759" s="108"/>
    </row>
    <row r="760" ht="12.75" customHeight="1">
      <c r="A760" s="210"/>
      <c r="B760" s="211"/>
      <c r="C760" s="108"/>
      <c r="D760" s="191"/>
      <c r="E760" s="209"/>
      <c r="F760" s="108"/>
      <c r="G760" s="108"/>
      <c r="H760" s="108"/>
      <c r="I760" s="108"/>
      <c r="J760" s="108"/>
      <c r="K760" s="201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</row>
    <row r="761" ht="12.75" customHeight="1">
      <c r="A761" s="210"/>
      <c r="B761" s="211"/>
      <c r="C761" s="108"/>
      <c r="D761" s="191"/>
      <c r="E761" s="209"/>
      <c r="F761" s="108"/>
      <c r="G761" s="108"/>
      <c r="H761" s="108"/>
      <c r="I761" s="108"/>
      <c r="J761" s="108"/>
      <c r="K761" s="201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  <c r="AA761" s="108"/>
      <c r="AB761" s="108"/>
    </row>
    <row r="762" ht="12.75" customHeight="1">
      <c r="A762" s="210"/>
      <c r="B762" s="211"/>
      <c r="C762" s="108"/>
      <c r="D762" s="191"/>
      <c r="E762" s="209"/>
      <c r="F762" s="108"/>
      <c r="G762" s="108"/>
      <c r="H762" s="108"/>
      <c r="I762" s="108"/>
      <c r="J762" s="108"/>
      <c r="K762" s="201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  <c r="AA762" s="108"/>
      <c r="AB762" s="108"/>
    </row>
    <row r="763" ht="12.75" customHeight="1">
      <c r="A763" s="210"/>
      <c r="B763" s="211"/>
      <c r="C763" s="108"/>
      <c r="D763" s="191"/>
      <c r="E763" s="209"/>
      <c r="F763" s="108"/>
      <c r="G763" s="108"/>
      <c r="H763" s="108"/>
      <c r="I763" s="108"/>
      <c r="J763" s="108"/>
      <c r="K763" s="201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  <c r="AA763" s="108"/>
      <c r="AB763" s="108"/>
    </row>
    <row r="764" ht="12.75" customHeight="1">
      <c r="A764" s="210"/>
      <c r="B764" s="211"/>
      <c r="C764" s="108"/>
      <c r="D764" s="191"/>
      <c r="E764" s="209"/>
      <c r="F764" s="108"/>
      <c r="G764" s="108"/>
      <c r="H764" s="108"/>
      <c r="I764" s="108"/>
      <c r="J764" s="108"/>
      <c r="K764" s="201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  <c r="AA764" s="108"/>
      <c r="AB764" s="108"/>
    </row>
    <row r="765" ht="12.75" customHeight="1">
      <c r="A765" s="210"/>
      <c r="B765" s="211"/>
      <c r="C765" s="108"/>
      <c r="D765" s="191"/>
      <c r="E765" s="209"/>
      <c r="F765" s="108"/>
      <c r="G765" s="108"/>
      <c r="H765" s="108"/>
      <c r="I765" s="108"/>
      <c r="J765" s="108"/>
      <c r="K765" s="201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  <c r="AA765" s="108"/>
      <c r="AB765" s="108"/>
    </row>
    <row r="766" ht="12.75" customHeight="1">
      <c r="A766" s="210"/>
      <c r="B766" s="211"/>
      <c r="C766" s="108"/>
      <c r="D766" s="191"/>
      <c r="E766" s="209"/>
      <c r="F766" s="108"/>
      <c r="G766" s="108"/>
      <c r="H766" s="108"/>
      <c r="I766" s="108"/>
      <c r="J766" s="108"/>
      <c r="K766" s="201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  <c r="AA766" s="108"/>
      <c r="AB766" s="108"/>
    </row>
    <row r="767" ht="12.75" customHeight="1">
      <c r="A767" s="210"/>
      <c r="B767" s="211"/>
      <c r="C767" s="108"/>
      <c r="D767" s="191"/>
      <c r="E767" s="209"/>
      <c r="F767" s="108"/>
      <c r="G767" s="108"/>
      <c r="H767" s="108"/>
      <c r="I767" s="108"/>
      <c r="J767" s="108"/>
      <c r="K767" s="201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</row>
    <row r="768" ht="12.75" customHeight="1">
      <c r="A768" s="210"/>
      <c r="B768" s="211"/>
      <c r="C768" s="108"/>
      <c r="D768" s="191"/>
      <c r="E768" s="209"/>
      <c r="F768" s="108"/>
      <c r="G768" s="108"/>
      <c r="H768" s="108"/>
      <c r="I768" s="108"/>
      <c r="J768" s="108"/>
      <c r="K768" s="201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  <c r="AA768" s="108"/>
      <c r="AB768" s="108"/>
    </row>
    <row r="769" ht="12.75" customHeight="1">
      <c r="A769" s="210"/>
      <c r="B769" s="211"/>
      <c r="C769" s="108"/>
      <c r="D769" s="191"/>
      <c r="E769" s="209"/>
      <c r="F769" s="108"/>
      <c r="G769" s="108"/>
      <c r="H769" s="108"/>
      <c r="I769" s="108"/>
      <c r="J769" s="108"/>
      <c r="K769" s="201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  <c r="AA769" s="108"/>
      <c r="AB769" s="108"/>
    </row>
    <row r="770" ht="12.75" customHeight="1">
      <c r="A770" s="210"/>
      <c r="B770" s="211"/>
      <c r="C770" s="108"/>
      <c r="D770" s="191"/>
      <c r="E770" s="209"/>
      <c r="F770" s="108"/>
      <c r="G770" s="108"/>
      <c r="H770" s="108"/>
      <c r="I770" s="108"/>
      <c r="J770" s="108"/>
      <c r="K770" s="201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  <c r="AA770" s="108"/>
      <c r="AB770" s="108"/>
    </row>
    <row r="771" ht="12.75" customHeight="1">
      <c r="A771" s="210"/>
      <c r="B771" s="211"/>
      <c r="C771" s="108"/>
      <c r="D771" s="191"/>
      <c r="E771" s="209"/>
      <c r="F771" s="108"/>
      <c r="G771" s="108"/>
      <c r="H771" s="108"/>
      <c r="I771" s="108"/>
      <c r="J771" s="108"/>
      <c r="K771" s="201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  <c r="AA771" s="108"/>
      <c r="AB771" s="108"/>
    </row>
    <row r="772" ht="12.75" customHeight="1">
      <c r="A772" s="210"/>
      <c r="B772" s="211"/>
      <c r="C772" s="108"/>
      <c r="D772" s="191"/>
      <c r="E772" s="209"/>
      <c r="F772" s="108"/>
      <c r="G772" s="108"/>
      <c r="H772" s="108"/>
      <c r="I772" s="108"/>
      <c r="J772" s="108"/>
      <c r="K772" s="201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</row>
    <row r="773" ht="12.75" customHeight="1">
      <c r="A773" s="210"/>
      <c r="B773" s="211"/>
      <c r="C773" s="108"/>
      <c r="D773" s="191"/>
      <c r="E773" s="209"/>
      <c r="F773" s="108"/>
      <c r="G773" s="108"/>
      <c r="H773" s="108"/>
      <c r="I773" s="108"/>
      <c r="J773" s="108"/>
      <c r="K773" s="201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  <c r="AA773" s="108"/>
      <c r="AB773" s="108"/>
    </row>
    <row r="774" ht="12.75" customHeight="1">
      <c r="A774" s="210"/>
      <c r="B774" s="211"/>
      <c r="C774" s="108"/>
      <c r="D774" s="191"/>
      <c r="E774" s="209"/>
      <c r="F774" s="108"/>
      <c r="G774" s="108"/>
      <c r="H774" s="108"/>
      <c r="I774" s="108"/>
      <c r="J774" s="108"/>
      <c r="K774" s="201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  <c r="AA774" s="108"/>
      <c r="AB774" s="108"/>
    </row>
    <row r="775" ht="12.75" customHeight="1">
      <c r="A775" s="210"/>
      <c r="B775" s="211"/>
      <c r="C775" s="108"/>
      <c r="D775" s="191"/>
      <c r="E775" s="209"/>
      <c r="F775" s="108"/>
      <c r="G775" s="108"/>
      <c r="H775" s="108"/>
      <c r="I775" s="108"/>
      <c r="J775" s="108"/>
      <c r="K775" s="201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  <c r="AA775" s="108"/>
      <c r="AB775" s="108"/>
    </row>
    <row r="776" ht="12.75" customHeight="1">
      <c r="A776" s="210"/>
      <c r="B776" s="211"/>
      <c r="C776" s="108"/>
      <c r="D776" s="191"/>
      <c r="E776" s="209"/>
      <c r="F776" s="108"/>
      <c r="G776" s="108"/>
      <c r="H776" s="108"/>
      <c r="I776" s="108"/>
      <c r="J776" s="108"/>
      <c r="K776" s="201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  <c r="AA776" s="108"/>
      <c r="AB776" s="108"/>
    </row>
    <row r="777" ht="12.75" customHeight="1">
      <c r="A777" s="210"/>
      <c r="B777" s="211"/>
      <c r="C777" s="108"/>
      <c r="D777" s="191"/>
      <c r="E777" s="209"/>
      <c r="F777" s="108"/>
      <c r="G777" s="108"/>
      <c r="H777" s="108"/>
      <c r="I777" s="108"/>
      <c r="J777" s="108"/>
      <c r="K777" s="201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  <c r="AA777" s="108"/>
      <c r="AB777" s="108"/>
    </row>
    <row r="778" ht="12.75" customHeight="1">
      <c r="A778" s="210"/>
      <c r="B778" s="211"/>
      <c r="C778" s="108"/>
      <c r="D778" s="191"/>
      <c r="E778" s="209"/>
      <c r="F778" s="108"/>
      <c r="G778" s="108"/>
      <c r="H778" s="108"/>
      <c r="I778" s="108"/>
      <c r="J778" s="108"/>
      <c r="K778" s="201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  <c r="AA778" s="108"/>
      <c r="AB778" s="108"/>
    </row>
    <row r="779" ht="12.75" customHeight="1">
      <c r="A779" s="210"/>
      <c r="B779" s="211"/>
      <c r="C779" s="108"/>
      <c r="D779" s="191"/>
      <c r="E779" s="209"/>
      <c r="F779" s="108"/>
      <c r="G779" s="108"/>
      <c r="H779" s="108"/>
      <c r="I779" s="108"/>
      <c r="J779" s="108"/>
      <c r="K779" s="201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  <c r="AA779" s="108"/>
      <c r="AB779" s="108"/>
    </row>
    <row r="780" ht="12.75" customHeight="1">
      <c r="A780" s="210"/>
      <c r="B780" s="211"/>
      <c r="C780" s="108"/>
      <c r="D780" s="191"/>
      <c r="E780" s="209"/>
      <c r="F780" s="108"/>
      <c r="G780" s="108"/>
      <c r="H780" s="108"/>
      <c r="I780" s="108"/>
      <c r="J780" s="108"/>
      <c r="K780" s="201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  <c r="AA780" s="108"/>
      <c r="AB780" s="108"/>
    </row>
    <row r="781" ht="12.75" customHeight="1">
      <c r="A781" s="210"/>
      <c r="B781" s="211"/>
      <c r="C781" s="108"/>
      <c r="D781" s="191"/>
      <c r="E781" s="209"/>
      <c r="F781" s="108"/>
      <c r="G781" s="108"/>
      <c r="H781" s="108"/>
      <c r="I781" s="108"/>
      <c r="J781" s="108"/>
      <c r="K781" s="201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  <c r="AA781" s="108"/>
      <c r="AB781" s="108"/>
    </row>
    <row r="782" ht="12.75" customHeight="1">
      <c r="A782" s="210"/>
      <c r="B782" s="211"/>
      <c r="C782" s="108"/>
      <c r="D782" s="191"/>
      <c r="E782" s="209"/>
      <c r="F782" s="108"/>
      <c r="G782" s="108"/>
      <c r="H782" s="108"/>
      <c r="I782" s="108"/>
      <c r="J782" s="108"/>
      <c r="K782" s="201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  <c r="AA782" s="108"/>
      <c r="AB782" s="108"/>
    </row>
    <row r="783" ht="12.75" customHeight="1">
      <c r="A783" s="210"/>
      <c r="B783" s="211"/>
      <c r="C783" s="108"/>
      <c r="D783" s="191"/>
      <c r="E783" s="209"/>
      <c r="F783" s="108"/>
      <c r="G783" s="108"/>
      <c r="H783" s="108"/>
      <c r="I783" s="108"/>
      <c r="J783" s="108"/>
      <c r="K783" s="201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  <c r="AA783" s="108"/>
      <c r="AB783" s="108"/>
    </row>
    <row r="784" ht="12.75" customHeight="1">
      <c r="A784" s="210"/>
      <c r="B784" s="211"/>
      <c r="C784" s="108"/>
      <c r="D784" s="191"/>
      <c r="E784" s="209"/>
      <c r="F784" s="108"/>
      <c r="G784" s="108"/>
      <c r="H784" s="108"/>
      <c r="I784" s="108"/>
      <c r="J784" s="108"/>
      <c r="K784" s="201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  <c r="AA784" s="108"/>
      <c r="AB784" s="108"/>
    </row>
    <row r="785" ht="12.75" customHeight="1">
      <c r="A785" s="210"/>
      <c r="B785" s="211"/>
      <c r="C785" s="108"/>
      <c r="D785" s="191"/>
      <c r="E785" s="209"/>
      <c r="F785" s="108"/>
      <c r="G785" s="108"/>
      <c r="H785" s="108"/>
      <c r="I785" s="108"/>
      <c r="J785" s="108"/>
      <c r="K785" s="201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  <c r="AA785" s="108"/>
      <c r="AB785" s="108"/>
    </row>
    <row r="786" ht="12.75" customHeight="1">
      <c r="A786" s="210"/>
      <c r="B786" s="211"/>
      <c r="C786" s="108"/>
      <c r="D786" s="191"/>
      <c r="E786" s="209"/>
      <c r="F786" s="108"/>
      <c r="G786" s="108"/>
      <c r="H786" s="108"/>
      <c r="I786" s="108"/>
      <c r="J786" s="108"/>
      <c r="K786" s="201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</row>
    <row r="787" ht="12.75" customHeight="1">
      <c r="A787" s="210"/>
      <c r="B787" s="211"/>
      <c r="C787" s="108"/>
      <c r="D787" s="191"/>
      <c r="E787" s="209"/>
      <c r="F787" s="108"/>
      <c r="G787" s="108"/>
      <c r="H787" s="108"/>
      <c r="I787" s="108"/>
      <c r="J787" s="108"/>
      <c r="K787" s="201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  <c r="AA787" s="108"/>
      <c r="AB787" s="108"/>
    </row>
    <row r="788" ht="12.75" customHeight="1">
      <c r="A788" s="210"/>
      <c r="B788" s="211"/>
      <c r="C788" s="108"/>
      <c r="D788" s="191"/>
      <c r="E788" s="209"/>
      <c r="F788" s="108"/>
      <c r="G788" s="108"/>
      <c r="H788" s="108"/>
      <c r="I788" s="108"/>
      <c r="J788" s="108"/>
      <c r="K788" s="201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  <c r="AA788" s="108"/>
      <c r="AB788" s="108"/>
    </row>
    <row r="789" ht="12.75" customHeight="1">
      <c r="A789" s="210"/>
      <c r="B789" s="211"/>
      <c r="C789" s="108"/>
      <c r="D789" s="191"/>
      <c r="E789" s="209"/>
      <c r="F789" s="108"/>
      <c r="G789" s="108"/>
      <c r="H789" s="108"/>
      <c r="I789" s="108"/>
      <c r="J789" s="108"/>
      <c r="K789" s="201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  <c r="AA789" s="108"/>
      <c r="AB789" s="108"/>
    </row>
    <row r="790" ht="12.75" customHeight="1">
      <c r="A790" s="210"/>
      <c r="B790" s="211"/>
      <c r="C790" s="108"/>
      <c r="D790" s="191"/>
      <c r="E790" s="209"/>
      <c r="F790" s="108"/>
      <c r="G790" s="108"/>
      <c r="H790" s="108"/>
      <c r="I790" s="108"/>
      <c r="J790" s="108"/>
      <c r="K790" s="201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  <c r="AA790" s="108"/>
      <c r="AB790" s="108"/>
    </row>
    <row r="791" ht="12.75" customHeight="1">
      <c r="A791" s="210"/>
      <c r="B791" s="211"/>
      <c r="C791" s="108"/>
      <c r="D791" s="191"/>
      <c r="E791" s="209"/>
      <c r="F791" s="108"/>
      <c r="G791" s="108"/>
      <c r="H791" s="108"/>
      <c r="I791" s="108"/>
      <c r="J791" s="108"/>
      <c r="K791" s="201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  <c r="AA791" s="108"/>
      <c r="AB791" s="108"/>
    </row>
    <row r="792" ht="12.75" customHeight="1">
      <c r="A792" s="210"/>
      <c r="B792" s="211"/>
      <c r="C792" s="108"/>
      <c r="D792" s="191"/>
      <c r="E792" s="209"/>
      <c r="F792" s="108"/>
      <c r="G792" s="108"/>
      <c r="H792" s="108"/>
      <c r="I792" s="108"/>
      <c r="J792" s="108"/>
      <c r="K792" s="201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  <c r="AA792" s="108"/>
      <c r="AB792" s="108"/>
    </row>
    <row r="793" ht="12.75" customHeight="1">
      <c r="A793" s="210"/>
      <c r="B793" s="211"/>
      <c r="C793" s="108"/>
      <c r="D793" s="191"/>
      <c r="E793" s="209"/>
      <c r="F793" s="108"/>
      <c r="G793" s="108"/>
      <c r="H793" s="108"/>
      <c r="I793" s="108"/>
      <c r="J793" s="108"/>
      <c r="K793" s="201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</row>
    <row r="794" ht="12.75" customHeight="1">
      <c r="A794" s="210"/>
      <c r="B794" s="211"/>
      <c r="C794" s="108"/>
      <c r="D794" s="191"/>
      <c r="E794" s="209"/>
      <c r="F794" s="108"/>
      <c r="G794" s="108"/>
      <c r="H794" s="108"/>
      <c r="I794" s="108"/>
      <c r="J794" s="108"/>
      <c r="K794" s="201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  <c r="AA794" s="108"/>
      <c r="AB794" s="108"/>
    </row>
    <row r="795" ht="12.75" customHeight="1">
      <c r="A795" s="210"/>
      <c r="B795" s="211"/>
      <c r="C795" s="108"/>
      <c r="D795" s="191"/>
      <c r="E795" s="209"/>
      <c r="F795" s="108"/>
      <c r="G795" s="108"/>
      <c r="H795" s="108"/>
      <c r="I795" s="108"/>
      <c r="J795" s="108"/>
      <c r="K795" s="201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  <c r="AA795" s="108"/>
      <c r="AB795" s="108"/>
    </row>
    <row r="796" ht="12.75" customHeight="1">
      <c r="A796" s="210"/>
      <c r="B796" s="211"/>
      <c r="C796" s="108"/>
      <c r="D796" s="191"/>
      <c r="E796" s="209"/>
      <c r="F796" s="108"/>
      <c r="G796" s="108"/>
      <c r="H796" s="108"/>
      <c r="I796" s="108"/>
      <c r="J796" s="108"/>
      <c r="K796" s="201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  <c r="AA796" s="108"/>
      <c r="AB796" s="108"/>
    </row>
    <row r="797" ht="12.75" customHeight="1">
      <c r="A797" s="210"/>
      <c r="B797" s="211"/>
      <c r="C797" s="108"/>
      <c r="D797" s="191"/>
      <c r="E797" s="209"/>
      <c r="F797" s="108"/>
      <c r="G797" s="108"/>
      <c r="H797" s="108"/>
      <c r="I797" s="108"/>
      <c r="J797" s="108"/>
      <c r="K797" s="201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  <c r="AA797" s="108"/>
      <c r="AB797" s="108"/>
    </row>
    <row r="798" ht="12.75" customHeight="1">
      <c r="A798" s="210"/>
      <c r="B798" s="211"/>
      <c r="C798" s="108"/>
      <c r="D798" s="191"/>
      <c r="E798" s="209"/>
      <c r="F798" s="108"/>
      <c r="G798" s="108"/>
      <c r="H798" s="108"/>
      <c r="I798" s="108"/>
      <c r="J798" s="108"/>
      <c r="K798" s="201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</row>
    <row r="799" ht="12.75" customHeight="1">
      <c r="A799" s="210"/>
      <c r="B799" s="211"/>
      <c r="C799" s="108"/>
      <c r="D799" s="191"/>
      <c r="E799" s="209"/>
      <c r="F799" s="108"/>
      <c r="G799" s="108"/>
      <c r="H799" s="108"/>
      <c r="I799" s="108"/>
      <c r="J799" s="108"/>
      <c r="K799" s="201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  <c r="AA799" s="108"/>
      <c r="AB799" s="108"/>
    </row>
    <row r="800" ht="12.75" customHeight="1">
      <c r="A800" s="210"/>
      <c r="B800" s="211"/>
      <c r="C800" s="108"/>
      <c r="D800" s="191"/>
      <c r="E800" s="209"/>
      <c r="F800" s="108"/>
      <c r="G800" s="108"/>
      <c r="H800" s="108"/>
      <c r="I800" s="108"/>
      <c r="J800" s="108"/>
      <c r="K800" s="201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  <c r="AA800" s="108"/>
      <c r="AB800" s="108"/>
    </row>
    <row r="801" ht="12.75" customHeight="1">
      <c r="A801" s="210"/>
      <c r="B801" s="211"/>
      <c r="C801" s="108"/>
      <c r="D801" s="191"/>
      <c r="E801" s="209"/>
      <c r="F801" s="108"/>
      <c r="G801" s="108"/>
      <c r="H801" s="108"/>
      <c r="I801" s="108"/>
      <c r="J801" s="108"/>
      <c r="K801" s="201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</row>
    <row r="802" ht="12.75" customHeight="1">
      <c r="A802" s="210"/>
      <c r="B802" s="211"/>
      <c r="C802" s="108"/>
      <c r="D802" s="191"/>
      <c r="E802" s="209"/>
      <c r="F802" s="108"/>
      <c r="G802" s="108"/>
      <c r="H802" s="108"/>
      <c r="I802" s="108"/>
      <c r="J802" s="108"/>
      <c r="K802" s="201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  <c r="AA802" s="108"/>
      <c r="AB802" s="108"/>
    </row>
    <row r="803" ht="12.75" customHeight="1">
      <c r="A803" s="210"/>
      <c r="B803" s="211"/>
      <c r="C803" s="108"/>
      <c r="D803" s="191"/>
      <c r="E803" s="209"/>
      <c r="F803" s="108"/>
      <c r="G803" s="108"/>
      <c r="H803" s="108"/>
      <c r="I803" s="108"/>
      <c r="J803" s="108"/>
      <c r="K803" s="201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  <c r="AA803" s="108"/>
      <c r="AB803" s="108"/>
    </row>
    <row r="804" ht="12.75" customHeight="1">
      <c r="A804" s="210"/>
      <c r="B804" s="211"/>
      <c r="C804" s="108"/>
      <c r="D804" s="191"/>
      <c r="E804" s="209"/>
      <c r="F804" s="108"/>
      <c r="G804" s="108"/>
      <c r="H804" s="108"/>
      <c r="I804" s="108"/>
      <c r="J804" s="108"/>
      <c r="K804" s="201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  <c r="AA804" s="108"/>
      <c r="AB804" s="108"/>
    </row>
    <row r="805" ht="12.75" customHeight="1">
      <c r="A805" s="210"/>
      <c r="B805" s="211"/>
      <c r="C805" s="108"/>
      <c r="D805" s="191"/>
      <c r="E805" s="209"/>
      <c r="F805" s="108"/>
      <c r="G805" s="108"/>
      <c r="H805" s="108"/>
      <c r="I805" s="108"/>
      <c r="J805" s="108"/>
      <c r="K805" s="201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  <c r="AA805" s="108"/>
      <c r="AB805" s="108"/>
    </row>
    <row r="806" ht="12.75" customHeight="1">
      <c r="A806" s="210"/>
      <c r="B806" s="211"/>
      <c r="C806" s="108"/>
      <c r="D806" s="191"/>
      <c r="E806" s="209"/>
      <c r="F806" s="108"/>
      <c r="G806" s="108"/>
      <c r="H806" s="108"/>
      <c r="I806" s="108"/>
      <c r="J806" s="108"/>
      <c r="K806" s="201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</row>
    <row r="807" ht="12.75" customHeight="1">
      <c r="A807" s="210"/>
      <c r="B807" s="211"/>
      <c r="C807" s="108"/>
      <c r="D807" s="191"/>
      <c r="E807" s="209"/>
      <c r="F807" s="108"/>
      <c r="G807" s="108"/>
      <c r="H807" s="108"/>
      <c r="I807" s="108"/>
      <c r="J807" s="108"/>
      <c r="K807" s="201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  <c r="AA807" s="108"/>
      <c r="AB807" s="108"/>
    </row>
    <row r="808" ht="12.75" customHeight="1">
      <c r="A808" s="210"/>
      <c r="B808" s="211"/>
      <c r="C808" s="108"/>
      <c r="D808" s="191"/>
      <c r="E808" s="209"/>
      <c r="F808" s="108"/>
      <c r="G808" s="108"/>
      <c r="H808" s="108"/>
      <c r="I808" s="108"/>
      <c r="J808" s="108"/>
      <c r="K808" s="201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  <c r="AA808" s="108"/>
      <c r="AB808" s="108"/>
    </row>
    <row r="809" ht="12.75" customHeight="1">
      <c r="A809" s="210"/>
      <c r="B809" s="211"/>
      <c r="C809" s="108"/>
      <c r="D809" s="191"/>
      <c r="E809" s="209"/>
      <c r="F809" s="108"/>
      <c r="G809" s="108"/>
      <c r="H809" s="108"/>
      <c r="I809" s="108"/>
      <c r="J809" s="108"/>
      <c r="K809" s="201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  <c r="AA809" s="108"/>
      <c r="AB809" s="108"/>
    </row>
    <row r="810" ht="12.75" customHeight="1">
      <c r="A810" s="210"/>
      <c r="B810" s="211"/>
      <c r="C810" s="108"/>
      <c r="D810" s="191"/>
      <c r="E810" s="209"/>
      <c r="F810" s="108"/>
      <c r="G810" s="108"/>
      <c r="H810" s="108"/>
      <c r="I810" s="108"/>
      <c r="J810" s="108"/>
      <c r="K810" s="201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  <c r="AA810" s="108"/>
      <c r="AB810" s="108"/>
    </row>
    <row r="811" ht="12.75" customHeight="1">
      <c r="A811" s="210"/>
      <c r="B811" s="211"/>
      <c r="C811" s="108"/>
      <c r="D811" s="191"/>
      <c r="E811" s="209"/>
      <c r="F811" s="108"/>
      <c r="G811" s="108"/>
      <c r="H811" s="108"/>
      <c r="I811" s="108"/>
      <c r="J811" s="108"/>
      <c r="K811" s="201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  <c r="AA811" s="108"/>
      <c r="AB811" s="108"/>
    </row>
    <row r="812" ht="12.75" customHeight="1">
      <c r="A812" s="210"/>
      <c r="B812" s="211"/>
      <c r="C812" s="108"/>
      <c r="D812" s="191"/>
      <c r="E812" s="209"/>
      <c r="F812" s="108"/>
      <c r="G812" s="108"/>
      <c r="H812" s="108"/>
      <c r="I812" s="108"/>
      <c r="J812" s="108"/>
      <c r="K812" s="201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  <c r="AA812" s="108"/>
      <c r="AB812" s="108"/>
    </row>
    <row r="813" ht="12.75" customHeight="1">
      <c r="A813" s="210"/>
      <c r="B813" s="211"/>
      <c r="C813" s="108"/>
      <c r="D813" s="191"/>
      <c r="E813" s="209"/>
      <c r="F813" s="108"/>
      <c r="G813" s="108"/>
      <c r="H813" s="108"/>
      <c r="I813" s="108"/>
      <c r="J813" s="108"/>
      <c r="K813" s="201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</row>
    <row r="814" ht="12.75" customHeight="1">
      <c r="A814" s="210"/>
      <c r="B814" s="211"/>
      <c r="C814" s="108"/>
      <c r="D814" s="191"/>
      <c r="E814" s="209"/>
      <c r="F814" s="108"/>
      <c r="G814" s="108"/>
      <c r="H814" s="108"/>
      <c r="I814" s="108"/>
      <c r="J814" s="108"/>
      <c r="K814" s="201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  <c r="AA814" s="108"/>
      <c r="AB814" s="108"/>
    </row>
    <row r="815" ht="12.75" customHeight="1">
      <c r="A815" s="210"/>
      <c r="B815" s="211"/>
      <c r="C815" s="108"/>
      <c r="D815" s="191"/>
      <c r="E815" s="209"/>
      <c r="F815" s="108"/>
      <c r="G815" s="108"/>
      <c r="H815" s="108"/>
      <c r="I815" s="108"/>
      <c r="J815" s="108"/>
      <c r="K815" s="201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  <c r="AA815" s="108"/>
      <c r="AB815" s="108"/>
    </row>
    <row r="816" ht="12.75" customHeight="1">
      <c r="A816" s="210"/>
      <c r="B816" s="211"/>
      <c r="C816" s="108"/>
      <c r="D816" s="191"/>
      <c r="E816" s="209"/>
      <c r="F816" s="108"/>
      <c r="G816" s="108"/>
      <c r="H816" s="108"/>
      <c r="I816" s="108"/>
      <c r="J816" s="108"/>
      <c r="K816" s="201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  <c r="AA816" s="108"/>
      <c r="AB816" s="108"/>
    </row>
    <row r="817" ht="12.75" customHeight="1">
      <c r="A817" s="210"/>
      <c r="B817" s="211"/>
      <c r="C817" s="108"/>
      <c r="D817" s="191"/>
      <c r="E817" s="209"/>
      <c r="F817" s="108"/>
      <c r="G817" s="108"/>
      <c r="H817" s="108"/>
      <c r="I817" s="108"/>
      <c r="J817" s="108"/>
      <c r="K817" s="201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  <c r="AA817" s="108"/>
      <c r="AB817" s="108"/>
    </row>
    <row r="818" ht="12.75" customHeight="1">
      <c r="A818" s="210"/>
      <c r="B818" s="211"/>
      <c r="C818" s="108"/>
      <c r="D818" s="191"/>
      <c r="E818" s="209"/>
      <c r="F818" s="108"/>
      <c r="G818" s="108"/>
      <c r="H818" s="108"/>
      <c r="I818" s="108"/>
      <c r="J818" s="108"/>
      <c r="K818" s="201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</row>
    <row r="819" ht="12.75" customHeight="1">
      <c r="A819" s="210"/>
      <c r="B819" s="211"/>
      <c r="C819" s="108"/>
      <c r="D819" s="191"/>
      <c r="E819" s="209"/>
      <c r="F819" s="108"/>
      <c r="G819" s="108"/>
      <c r="H819" s="108"/>
      <c r="I819" s="108"/>
      <c r="J819" s="108"/>
      <c r="K819" s="201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  <c r="AA819" s="108"/>
      <c r="AB819" s="108"/>
    </row>
    <row r="820" ht="12.75" customHeight="1">
      <c r="A820" s="210"/>
      <c r="B820" s="211"/>
      <c r="C820" s="108"/>
      <c r="D820" s="191"/>
      <c r="E820" s="209"/>
      <c r="F820" s="108"/>
      <c r="G820" s="108"/>
      <c r="H820" s="108"/>
      <c r="I820" s="108"/>
      <c r="J820" s="108"/>
      <c r="K820" s="201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  <c r="AA820" s="108"/>
      <c r="AB820" s="108"/>
    </row>
    <row r="821" ht="12.75" customHeight="1">
      <c r="A821" s="210"/>
      <c r="B821" s="211"/>
      <c r="C821" s="108"/>
      <c r="D821" s="191"/>
      <c r="E821" s="209"/>
      <c r="F821" s="108"/>
      <c r="G821" s="108"/>
      <c r="H821" s="108"/>
      <c r="I821" s="108"/>
      <c r="J821" s="108"/>
      <c r="K821" s="201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  <c r="AA821" s="108"/>
      <c r="AB821" s="108"/>
    </row>
    <row r="822" ht="12.75" customHeight="1">
      <c r="A822" s="210"/>
      <c r="B822" s="211"/>
      <c r="C822" s="108"/>
      <c r="D822" s="191"/>
      <c r="E822" s="209"/>
      <c r="F822" s="108"/>
      <c r="G822" s="108"/>
      <c r="H822" s="108"/>
      <c r="I822" s="108"/>
      <c r="J822" s="108"/>
      <c r="K822" s="201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  <c r="AA822" s="108"/>
      <c r="AB822" s="108"/>
    </row>
    <row r="823" ht="12.75" customHeight="1">
      <c r="A823" s="210"/>
      <c r="B823" s="211"/>
      <c r="C823" s="108"/>
      <c r="D823" s="191"/>
      <c r="E823" s="209"/>
      <c r="F823" s="108"/>
      <c r="G823" s="108"/>
      <c r="H823" s="108"/>
      <c r="I823" s="108"/>
      <c r="J823" s="108"/>
      <c r="K823" s="201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  <c r="AA823" s="108"/>
      <c r="AB823" s="108"/>
    </row>
    <row r="824" ht="12.75" customHeight="1">
      <c r="A824" s="210"/>
      <c r="B824" s="211"/>
      <c r="C824" s="108"/>
      <c r="D824" s="191"/>
      <c r="E824" s="209"/>
      <c r="F824" s="108"/>
      <c r="G824" s="108"/>
      <c r="H824" s="108"/>
      <c r="I824" s="108"/>
      <c r="J824" s="108"/>
      <c r="K824" s="201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  <c r="AA824" s="108"/>
      <c r="AB824" s="108"/>
    </row>
    <row r="825" ht="12.75" customHeight="1">
      <c r="A825" s="210"/>
      <c r="B825" s="211"/>
      <c r="C825" s="108"/>
      <c r="D825" s="191"/>
      <c r="E825" s="209"/>
      <c r="F825" s="108"/>
      <c r="G825" s="108"/>
      <c r="H825" s="108"/>
      <c r="I825" s="108"/>
      <c r="J825" s="108"/>
      <c r="K825" s="201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  <c r="AA825" s="108"/>
      <c r="AB825" s="108"/>
    </row>
    <row r="826" ht="12.75" customHeight="1">
      <c r="A826" s="210"/>
      <c r="B826" s="211"/>
      <c r="C826" s="108"/>
      <c r="D826" s="191"/>
      <c r="E826" s="209"/>
      <c r="F826" s="108"/>
      <c r="G826" s="108"/>
      <c r="H826" s="108"/>
      <c r="I826" s="108"/>
      <c r="J826" s="108"/>
      <c r="K826" s="201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</row>
    <row r="827" ht="12.75" customHeight="1">
      <c r="A827" s="210"/>
      <c r="B827" s="211"/>
      <c r="C827" s="108"/>
      <c r="D827" s="191"/>
      <c r="E827" s="209"/>
      <c r="F827" s="108"/>
      <c r="G827" s="108"/>
      <c r="H827" s="108"/>
      <c r="I827" s="108"/>
      <c r="J827" s="108"/>
      <c r="K827" s="201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  <c r="AA827" s="108"/>
      <c r="AB827" s="108"/>
    </row>
    <row r="828" ht="12.75" customHeight="1">
      <c r="A828" s="210"/>
      <c r="B828" s="211"/>
      <c r="C828" s="108"/>
      <c r="D828" s="191"/>
      <c r="E828" s="209"/>
      <c r="F828" s="108"/>
      <c r="G828" s="108"/>
      <c r="H828" s="108"/>
      <c r="I828" s="108"/>
      <c r="J828" s="108"/>
      <c r="K828" s="201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  <c r="AA828" s="108"/>
      <c r="AB828" s="108"/>
    </row>
    <row r="829" ht="12.75" customHeight="1">
      <c r="A829" s="210"/>
      <c r="B829" s="211"/>
      <c r="C829" s="108"/>
      <c r="D829" s="191"/>
      <c r="E829" s="209"/>
      <c r="F829" s="108"/>
      <c r="G829" s="108"/>
      <c r="H829" s="108"/>
      <c r="I829" s="108"/>
      <c r="J829" s="108"/>
      <c r="K829" s="201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  <c r="AA829" s="108"/>
      <c r="AB829" s="108"/>
    </row>
    <row r="830" ht="12.75" customHeight="1">
      <c r="A830" s="210"/>
      <c r="B830" s="211"/>
      <c r="C830" s="108"/>
      <c r="D830" s="191"/>
      <c r="E830" s="209"/>
      <c r="F830" s="108"/>
      <c r="G830" s="108"/>
      <c r="H830" s="108"/>
      <c r="I830" s="108"/>
      <c r="J830" s="108"/>
      <c r="K830" s="201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  <c r="AA830" s="108"/>
      <c r="AB830" s="108"/>
    </row>
    <row r="831" ht="12.75" customHeight="1">
      <c r="A831" s="210"/>
      <c r="B831" s="211"/>
      <c r="C831" s="108"/>
      <c r="D831" s="191"/>
      <c r="E831" s="209"/>
      <c r="F831" s="108"/>
      <c r="G831" s="108"/>
      <c r="H831" s="108"/>
      <c r="I831" s="108"/>
      <c r="J831" s="108"/>
      <c r="K831" s="201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  <c r="AA831" s="108"/>
      <c r="AB831" s="108"/>
    </row>
    <row r="832" ht="12.75" customHeight="1">
      <c r="A832" s="210"/>
      <c r="B832" s="211"/>
      <c r="C832" s="108"/>
      <c r="D832" s="191"/>
      <c r="E832" s="209"/>
      <c r="F832" s="108"/>
      <c r="G832" s="108"/>
      <c r="H832" s="108"/>
      <c r="I832" s="108"/>
      <c r="J832" s="108"/>
      <c r="K832" s="201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  <c r="AA832" s="108"/>
      <c r="AB832" s="108"/>
    </row>
    <row r="833" ht="12.75" customHeight="1">
      <c r="A833" s="210"/>
      <c r="B833" s="211"/>
      <c r="C833" s="108"/>
      <c r="D833" s="191"/>
      <c r="E833" s="209"/>
      <c r="F833" s="108"/>
      <c r="G833" s="108"/>
      <c r="H833" s="108"/>
      <c r="I833" s="108"/>
      <c r="J833" s="108"/>
      <c r="K833" s="201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</row>
    <row r="834" ht="12.75" customHeight="1">
      <c r="A834" s="210"/>
      <c r="B834" s="211"/>
      <c r="C834" s="108"/>
      <c r="D834" s="191"/>
      <c r="E834" s="209"/>
      <c r="F834" s="108"/>
      <c r="G834" s="108"/>
      <c r="H834" s="108"/>
      <c r="I834" s="108"/>
      <c r="J834" s="108"/>
      <c r="K834" s="201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  <c r="AA834" s="108"/>
      <c r="AB834" s="108"/>
    </row>
    <row r="835" ht="12.75" customHeight="1">
      <c r="A835" s="210"/>
      <c r="B835" s="211"/>
      <c r="C835" s="108"/>
      <c r="D835" s="191"/>
      <c r="E835" s="209"/>
      <c r="F835" s="108"/>
      <c r="G835" s="108"/>
      <c r="H835" s="108"/>
      <c r="I835" s="108"/>
      <c r="J835" s="108"/>
      <c r="K835" s="201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  <c r="AA835" s="108"/>
      <c r="AB835" s="108"/>
    </row>
    <row r="836" ht="12.75" customHeight="1">
      <c r="A836" s="210"/>
      <c r="B836" s="211"/>
      <c r="C836" s="108"/>
      <c r="D836" s="191"/>
      <c r="E836" s="209"/>
      <c r="F836" s="108"/>
      <c r="G836" s="108"/>
      <c r="H836" s="108"/>
      <c r="I836" s="108"/>
      <c r="J836" s="108"/>
      <c r="K836" s="201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  <c r="AA836" s="108"/>
      <c r="AB836" s="108"/>
    </row>
    <row r="837" ht="12.75" customHeight="1">
      <c r="A837" s="210"/>
      <c r="B837" s="211"/>
      <c r="C837" s="108"/>
      <c r="D837" s="191"/>
      <c r="E837" s="209"/>
      <c r="F837" s="108"/>
      <c r="G837" s="108"/>
      <c r="H837" s="108"/>
      <c r="I837" s="108"/>
      <c r="J837" s="108"/>
      <c r="K837" s="201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  <c r="AA837" s="108"/>
      <c r="AB837" s="108"/>
    </row>
    <row r="838" ht="12.75" customHeight="1">
      <c r="A838" s="210"/>
      <c r="B838" s="211"/>
      <c r="C838" s="108"/>
      <c r="D838" s="191"/>
      <c r="E838" s="209"/>
      <c r="F838" s="108"/>
      <c r="G838" s="108"/>
      <c r="H838" s="108"/>
      <c r="I838" s="108"/>
      <c r="J838" s="108"/>
      <c r="K838" s="201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</row>
    <row r="839" ht="12.75" customHeight="1">
      <c r="A839" s="210"/>
      <c r="B839" s="211"/>
      <c r="C839" s="108"/>
      <c r="D839" s="191"/>
      <c r="E839" s="209"/>
      <c r="F839" s="108"/>
      <c r="G839" s="108"/>
      <c r="H839" s="108"/>
      <c r="I839" s="108"/>
      <c r="J839" s="108"/>
      <c r="K839" s="201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  <c r="AA839" s="108"/>
      <c r="AB839" s="108"/>
    </row>
    <row r="840" ht="12.75" customHeight="1">
      <c r="A840" s="210"/>
      <c r="B840" s="211"/>
      <c r="C840" s="108"/>
      <c r="D840" s="191"/>
      <c r="E840" s="209"/>
      <c r="F840" s="108"/>
      <c r="G840" s="108"/>
      <c r="H840" s="108"/>
      <c r="I840" s="108"/>
      <c r="J840" s="108"/>
      <c r="K840" s="201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  <c r="AA840" s="108"/>
      <c r="AB840" s="108"/>
    </row>
    <row r="841" ht="12.75" customHeight="1">
      <c r="A841" s="210"/>
      <c r="B841" s="211"/>
      <c r="C841" s="108"/>
      <c r="D841" s="191"/>
      <c r="E841" s="209"/>
      <c r="F841" s="108"/>
      <c r="G841" s="108"/>
      <c r="H841" s="108"/>
      <c r="I841" s="108"/>
      <c r="J841" s="108"/>
      <c r="K841" s="201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  <c r="AA841" s="108"/>
      <c r="AB841" s="108"/>
    </row>
    <row r="842" ht="12.75" customHeight="1">
      <c r="A842" s="210"/>
      <c r="B842" s="211"/>
      <c r="C842" s="108"/>
      <c r="D842" s="191"/>
      <c r="E842" s="209"/>
      <c r="F842" s="108"/>
      <c r="G842" s="108"/>
      <c r="H842" s="108"/>
      <c r="I842" s="108"/>
      <c r="J842" s="108"/>
      <c r="K842" s="201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  <c r="AA842" s="108"/>
      <c r="AB842" s="108"/>
    </row>
    <row r="843" ht="12.75" customHeight="1">
      <c r="A843" s="210"/>
      <c r="B843" s="211"/>
      <c r="C843" s="108"/>
      <c r="D843" s="191"/>
      <c r="E843" s="209"/>
      <c r="F843" s="108"/>
      <c r="G843" s="108"/>
      <c r="H843" s="108"/>
      <c r="I843" s="108"/>
      <c r="J843" s="108"/>
      <c r="K843" s="201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  <c r="AA843" s="108"/>
      <c r="AB843" s="108"/>
    </row>
    <row r="844" ht="12.75" customHeight="1">
      <c r="A844" s="210"/>
      <c r="B844" s="211"/>
      <c r="C844" s="108"/>
      <c r="D844" s="191"/>
      <c r="E844" s="209"/>
      <c r="F844" s="108"/>
      <c r="G844" s="108"/>
      <c r="H844" s="108"/>
      <c r="I844" s="108"/>
      <c r="J844" s="108"/>
      <c r="K844" s="201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  <c r="AA844" s="108"/>
      <c r="AB844" s="108"/>
    </row>
    <row r="845" ht="12.75" customHeight="1">
      <c r="A845" s="210"/>
      <c r="B845" s="211"/>
      <c r="C845" s="108"/>
      <c r="D845" s="191"/>
      <c r="E845" s="209"/>
      <c r="F845" s="108"/>
      <c r="G845" s="108"/>
      <c r="H845" s="108"/>
      <c r="I845" s="108"/>
      <c r="J845" s="108"/>
      <c r="K845" s="201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  <c r="AA845" s="108"/>
      <c r="AB845" s="108"/>
    </row>
    <row r="846" ht="12.75" customHeight="1">
      <c r="A846" s="210"/>
      <c r="B846" s="211"/>
      <c r="C846" s="108"/>
      <c r="D846" s="191"/>
      <c r="E846" s="209"/>
      <c r="F846" s="108"/>
      <c r="G846" s="108"/>
      <c r="H846" s="108"/>
      <c r="I846" s="108"/>
      <c r="J846" s="108"/>
      <c r="K846" s="201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</row>
    <row r="847" ht="12.75" customHeight="1">
      <c r="A847" s="210"/>
      <c r="B847" s="211"/>
      <c r="C847" s="108"/>
      <c r="D847" s="191"/>
      <c r="E847" s="209"/>
      <c r="F847" s="108"/>
      <c r="G847" s="108"/>
      <c r="H847" s="108"/>
      <c r="I847" s="108"/>
      <c r="J847" s="108"/>
      <c r="K847" s="201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  <c r="AA847" s="108"/>
      <c r="AB847" s="108"/>
    </row>
    <row r="848" ht="12.75" customHeight="1">
      <c r="A848" s="210"/>
      <c r="B848" s="211"/>
      <c r="C848" s="108"/>
      <c r="D848" s="191"/>
      <c r="E848" s="209"/>
      <c r="F848" s="108"/>
      <c r="G848" s="108"/>
      <c r="H848" s="108"/>
      <c r="I848" s="108"/>
      <c r="J848" s="108"/>
      <c r="K848" s="201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  <c r="AA848" s="108"/>
      <c r="AB848" s="108"/>
    </row>
    <row r="849" ht="12.75" customHeight="1">
      <c r="A849" s="210"/>
      <c r="B849" s="211"/>
      <c r="C849" s="108"/>
      <c r="D849" s="191"/>
      <c r="E849" s="209"/>
      <c r="F849" s="108"/>
      <c r="G849" s="108"/>
      <c r="H849" s="108"/>
      <c r="I849" s="108"/>
      <c r="J849" s="108"/>
      <c r="K849" s="201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  <c r="AA849" s="108"/>
      <c r="AB849" s="108"/>
    </row>
    <row r="850" ht="12.75" customHeight="1">
      <c r="A850" s="210"/>
      <c r="B850" s="211"/>
      <c r="C850" s="108"/>
      <c r="D850" s="191"/>
      <c r="E850" s="209"/>
      <c r="F850" s="108"/>
      <c r="G850" s="108"/>
      <c r="H850" s="108"/>
      <c r="I850" s="108"/>
      <c r="J850" s="108"/>
      <c r="K850" s="201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  <c r="AA850" s="108"/>
      <c r="AB850" s="108"/>
    </row>
    <row r="851" ht="12.75" customHeight="1">
      <c r="A851" s="210"/>
      <c r="B851" s="211"/>
      <c r="C851" s="108"/>
      <c r="D851" s="191"/>
      <c r="E851" s="209"/>
      <c r="F851" s="108"/>
      <c r="G851" s="108"/>
      <c r="H851" s="108"/>
      <c r="I851" s="108"/>
      <c r="J851" s="108"/>
      <c r="K851" s="201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  <c r="AA851" s="108"/>
      <c r="AB851" s="108"/>
    </row>
    <row r="852" ht="12.75" customHeight="1">
      <c r="A852" s="210"/>
      <c r="B852" s="211"/>
      <c r="C852" s="108"/>
      <c r="D852" s="191"/>
      <c r="E852" s="209"/>
      <c r="F852" s="108"/>
      <c r="G852" s="108"/>
      <c r="H852" s="108"/>
      <c r="I852" s="108"/>
      <c r="J852" s="108"/>
      <c r="K852" s="201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  <c r="AA852" s="108"/>
      <c r="AB852" s="108"/>
    </row>
    <row r="853" ht="12.75" customHeight="1">
      <c r="A853" s="210"/>
      <c r="B853" s="211"/>
      <c r="C853" s="108"/>
      <c r="D853" s="191"/>
      <c r="E853" s="209"/>
      <c r="F853" s="108"/>
      <c r="G853" s="108"/>
      <c r="H853" s="108"/>
      <c r="I853" s="108"/>
      <c r="J853" s="108"/>
      <c r="K853" s="201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</row>
    <row r="854" ht="12.75" customHeight="1">
      <c r="A854" s="210"/>
      <c r="B854" s="211"/>
      <c r="C854" s="108"/>
      <c r="D854" s="191"/>
      <c r="E854" s="209"/>
      <c r="F854" s="108"/>
      <c r="G854" s="108"/>
      <c r="H854" s="108"/>
      <c r="I854" s="108"/>
      <c r="J854" s="108"/>
      <c r="K854" s="201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  <c r="AA854" s="108"/>
      <c r="AB854" s="108"/>
    </row>
    <row r="855" ht="12.75" customHeight="1">
      <c r="A855" s="210"/>
      <c r="B855" s="211"/>
      <c r="C855" s="108"/>
      <c r="D855" s="191"/>
      <c r="E855" s="209"/>
      <c r="F855" s="108"/>
      <c r="G855" s="108"/>
      <c r="H855" s="108"/>
      <c r="I855" s="108"/>
      <c r="J855" s="108"/>
      <c r="K855" s="201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  <c r="AA855" s="108"/>
      <c r="AB855" s="108"/>
    </row>
    <row r="856" ht="12.75" customHeight="1">
      <c r="A856" s="210"/>
      <c r="B856" s="211"/>
      <c r="C856" s="108"/>
      <c r="D856" s="191"/>
      <c r="E856" s="209"/>
      <c r="F856" s="108"/>
      <c r="G856" s="108"/>
      <c r="H856" s="108"/>
      <c r="I856" s="108"/>
      <c r="J856" s="108"/>
      <c r="K856" s="201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  <c r="AA856" s="108"/>
      <c r="AB856" s="108"/>
    </row>
    <row r="857" ht="12.75" customHeight="1">
      <c r="A857" s="210"/>
      <c r="B857" s="211"/>
      <c r="C857" s="108"/>
      <c r="D857" s="191"/>
      <c r="E857" s="209"/>
      <c r="F857" s="108"/>
      <c r="G857" s="108"/>
      <c r="H857" s="108"/>
      <c r="I857" s="108"/>
      <c r="J857" s="108"/>
      <c r="K857" s="201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  <c r="AA857" s="108"/>
      <c r="AB857" s="108"/>
    </row>
    <row r="858" ht="12.75" customHeight="1">
      <c r="A858" s="210"/>
      <c r="B858" s="211"/>
      <c r="C858" s="108"/>
      <c r="D858" s="191"/>
      <c r="E858" s="209"/>
      <c r="F858" s="108"/>
      <c r="G858" s="108"/>
      <c r="H858" s="108"/>
      <c r="I858" s="108"/>
      <c r="J858" s="108"/>
      <c r="K858" s="201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</row>
    <row r="859" ht="12.75" customHeight="1">
      <c r="A859" s="210"/>
      <c r="B859" s="211"/>
      <c r="C859" s="108"/>
      <c r="D859" s="191"/>
      <c r="E859" s="209"/>
      <c r="F859" s="108"/>
      <c r="G859" s="108"/>
      <c r="H859" s="108"/>
      <c r="I859" s="108"/>
      <c r="J859" s="108"/>
      <c r="K859" s="201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  <c r="AA859" s="108"/>
      <c r="AB859" s="108"/>
    </row>
    <row r="860" ht="12.75" customHeight="1">
      <c r="A860" s="210"/>
      <c r="B860" s="211"/>
      <c r="C860" s="108"/>
      <c r="D860" s="191"/>
      <c r="E860" s="209"/>
      <c r="F860" s="108"/>
      <c r="G860" s="108"/>
      <c r="H860" s="108"/>
      <c r="I860" s="108"/>
      <c r="J860" s="108"/>
      <c r="K860" s="201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  <c r="AA860" s="108"/>
      <c r="AB860" s="108"/>
    </row>
    <row r="861" ht="12.75" customHeight="1">
      <c r="A861" s="210"/>
      <c r="B861" s="211"/>
      <c r="C861" s="108"/>
      <c r="D861" s="191"/>
      <c r="E861" s="209"/>
      <c r="F861" s="108"/>
      <c r="G861" s="108"/>
      <c r="H861" s="108"/>
      <c r="I861" s="108"/>
      <c r="J861" s="108"/>
      <c r="K861" s="201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  <c r="AA861" s="108"/>
      <c r="AB861" s="108"/>
    </row>
    <row r="862" ht="12.75" customHeight="1">
      <c r="A862" s="210"/>
      <c r="B862" s="211"/>
      <c r="C862" s="108"/>
      <c r="D862" s="191"/>
      <c r="E862" s="209"/>
      <c r="F862" s="108"/>
      <c r="G862" s="108"/>
      <c r="H862" s="108"/>
      <c r="I862" s="108"/>
      <c r="J862" s="108"/>
      <c r="K862" s="201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  <c r="AA862" s="108"/>
      <c r="AB862" s="108"/>
    </row>
    <row r="863" ht="12.75" customHeight="1">
      <c r="A863" s="210"/>
      <c r="B863" s="211"/>
      <c r="C863" s="108"/>
      <c r="D863" s="191"/>
      <c r="E863" s="209"/>
      <c r="F863" s="108"/>
      <c r="G863" s="108"/>
      <c r="H863" s="108"/>
      <c r="I863" s="108"/>
      <c r="J863" s="108"/>
      <c r="K863" s="201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  <c r="AA863" s="108"/>
      <c r="AB863" s="108"/>
    </row>
    <row r="864" ht="12.75" customHeight="1">
      <c r="A864" s="210"/>
      <c r="B864" s="211"/>
      <c r="C864" s="108"/>
      <c r="D864" s="191"/>
      <c r="E864" s="209"/>
      <c r="F864" s="108"/>
      <c r="G864" s="108"/>
      <c r="H864" s="108"/>
      <c r="I864" s="108"/>
      <c r="J864" s="108"/>
      <c r="K864" s="201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  <c r="AA864" s="108"/>
      <c r="AB864" s="108"/>
    </row>
    <row r="865" ht="12.75" customHeight="1">
      <c r="A865" s="210"/>
      <c r="B865" s="211"/>
      <c r="C865" s="108"/>
      <c r="D865" s="191"/>
      <c r="E865" s="209"/>
      <c r="F865" s="108"/>
      <c r="G865" s="108"/>
      <c r="H865" s="108"/>
      <c r="I865" s="108"/>
      <c r="J865" s="108"/>
      <c r="K865" s="201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  <c r="AA865" s="108"/>
      <c r="AB865" s="108"/>
    </row>
    <row r="866" ht="12.75" customHeight="1">
      <c r="A866" s="210"/>
      <c r="B866" s="211"/>
      <c r="C866" s="108"/>
      <c r="D866" s="191"/>
      <c r="E866" s="209"/>
      <c r="F866" s="108"/>
      <c r="G866" s="108"/>
      <c r="H866" s="108"/>
      <c r="I866" s="108"/>
      <c r="J866" s="108"/>
      <c r="K866" s="201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  <c r="AA866" s="108"/>
      <c r="AB866" s="108"/>
    </row>
    <row r="867" ht="12.75" customHeight="1">
      <c r="A867" s="210"/>
      <c r="B867" s="211"/>
      <c r="C867" s="108"/>
      <c r="D867" s="191"/>
      <c r="E867" s="209"/>
      <c r="F867" s="108"/>
      <c r="G867" s="108"/>
      <c r="H867" s="108"/>
      <c r="I867" s="108"/>
      <c r="J867" s="108"/>
      <c r="K867" s="201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  <c r="AA867" s="108"/>
      <c r="AB867" s="108"/>
    </row>
    <row r="868" ht="12.75" customHeight="1">
      <c r="A868" s="210"/>
      <c r="B868" s="211"/>
      <c r="C868" s="108"/>
      <c r="D868" s="191"/>
      <c r="E868" s="209"/>
      <c r="F868" s="108"/>
      <c r="G868" s="108"/>
      <c r="H868" s="108"/>
      <c r="I868" s="108"/>
      <c r="J868" s="108"/>
      <c r="K868" s="201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  <c r="AA868" s="108"/>
      <c r="AB868" s="108"/>
    </row>
    <row r="869" ht="12.75" customHeight="1">
      <c r="A869" s="210"/>
      <c r="B869" s="211"/>
      <c r="C869" s="108"/>
      <c r="D869" s="191"/>
      <c r="E869" s="209"/>
      <c r="F869" s="108"/>
      <c r="G869" s="108"/>
      <c r="H869" s="108"/>
      <c r="I869" s="108"/>
      <c r="J869" s="108"/>
      <c r="K869" s="201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  <c r="AA869" s="108"/>
      <c r="AB869" s="108"/>
    </row>
    <row r="870" ht="12.75" customHeight="1">
      <c r="A870" s="210"/>
      <c r="B870" s="211"/>
      <c r="C870" s="108"/>
      <c r="D870" s="191"/>
      <c r="E870" s="209"/>
      <c r="F870" s="108"/>
      <c r="G870" s="108"/>
      <c r="H870" s="108"/>
      <c r="I870" s="108"/>
      <c r="J870" s="108"/>
      <c r="K870" s="201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  <c r="AA870" s="108"/>
      <c r="AB870" s="108"/>
    </row>
    <row r="871" ht="12.75" customHeight="1">
      <c r="A871" s="210"/>
      <c r="B871" s="211"/>
      <c r="C871" s="108"/>
      <c r="D871" s="191"/>
      <c r="E871" s="209"/>
      <c r="F871" s="108"/>
      <c r="G871" s="108"/>
      <c r="H871" s="108"/>
      <c r="I871" s="108"/>
      <c r="J871" s="108"/>
      <c r="K871" s="201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  <c r="AA871" s="108"/>
      <c r="AB871" s="108"/>
    </row>
    <row r="872" ht="12.75" customHeight="1">
      <c r="A872" s="210"/>
      <c r="B872" s="211"/>
      <c r="C872" s="108"/>
      <c r="D872" s="191"/>
      <c r="E872" s="209"/>
      <c r="F872" s="108"/>
      <c r="G872" s="108"/>
      <c r="H872" s="108"/>
      <c r="I872" s="108"/>
      <c r="J872" s="108"/>
      <c r="K872" s="201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  <c r="AA872" s="108"/>
      <c r="AB872" s="108"/>
    </row>
    <row r="873" ht="12.75" customHeight="1">
      <c r="A873" s="210"/>
      <c r="B873" s="211"/>
      <c r="C873" s="108"/>
      <c r="D873" s="191"/>
      <c r="E873" s="209"/>
      <c r="F873" s="108"/>
      <c r="G873" s="108"/>
      <c r="H873" s="108"/>
      <c r="I873" s="108"/>
      <c r="J873" s="108"/>
      <c r="K873" s="201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  <c r="AA873" s="108"/>
      <c r="AB873" s="108"/>
    </row>
    <row r="874" ht="12.75" customHeight="1">
      <c r="A874" s="210"/>
      <c r="B874" s="211"/>
      <c r="C874" s="108"/>
      <c r="D874" s="191"/>
      <c r="E874" s="209"/>
      <c r="F874" s="108"/>
      <c r="G874" s="108"/>
      <c r="H874" s="108"/>
      <c r="I874" s="108"/>
      <c r="J874" s="108"/>
      <c r="K874" s="201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  <c r="AA874" s="108"/>
      <c r="AB874" s="108"/>
    </row>
    <row r="875" ht="12.75" customHeight="1">
      <c r="A875" s="210"/>
      <c r="B875" s="211"/>
      <c r="C875" s="108"/>
      <c r="D875" s="191"/>
      <c r="E875" s="209"/>
      <c r="F875" s="108"/>
      <c r="G875" s="108"/>
      <c r="H875" s="108"/>
      <c r="I875" s="108"/>
      <c r="J875" s="108"/>
      <c r="K875" s="201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  <c r="AA875" s="108"/>
      <c r="AB875" s="108"/>
    </row>
    <row r="876" ht="12.75" customHeight="1">
      <c r="A876" s="210"/>
      <c r="B876" s="211"/>
      <c r="C876" s="108"/>
      <c r="D876" s="191"/>
      <c r="E876" s="209"/>
      <c r="F876" s="108"/>
      <c r="G876" s="108"/>
      <c r="H876" s="108"/>
      <c r="I876" s="108"/>
      <c r="J876" s="108"/>
      <c r="K876" s="201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  <c r="AA876" s="108"/>
      <c r="AB876" s="108"/>
    </row>
    <row r="877" ht="12.75" customHeight="1">
      <c r="A877" s="210"/>
      <c r="B877" s="211"/>
      <c r="C877" s="108"/>
      <c r="D877" s="191"/>
      <c r="E877" s="209"/>
      <c r="F877" s="108"/>
      <c r="G877" s="108"/>
      <c r="H877" s="108"/>
      <c r="I877" s="108"/>
      <c r="J877" s="108"/>
      <c r="K877" s="201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  <c r="AA877" s="108"/>
      <c r="AB877" s="108"/>
    </row>
    <row r="878" ht="12.75" customHeight="1">
      <c r="A878" s="210"/>
      <c r="B878" s="211"/>
      <c r="C878" s="108"/>
      <c r="D878" s="191"/>
      <c r="E878" s="209"/>
      <c r="F878" s="108"/>
      <c r="G878" s="108"/>
      <c r="H878" s="108"/>
      <c r="I878" s="108"/>
      <c r="J878" s="108"/>
      <c r="K878" s="201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  <c r="AA878" s="108"/>
      <c r="AB878" s="108"/>
    </row>
    <row r="879" ht="12.75" customHeight="1">
      <c r="A879" s="210"/>
      <c r="B879" s="211"/>
      <c r="C879" s="108"/>
      <c r="D879" s="191"/>
      <c r="E879" s="209"/>
      <c r="F879" s="108"/>
      <c r="G879" s="108"/>
      <c r="H879" s="108"/>
      <c r="I879" s="108"/>
      <c r="J879" s="108"/>
      <c r="K879" s="201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  <c r="AA879" s="108"/>
      <c r="AB879" s="108"/>
    </row>
    <row r="880" ht="12.75" customHeight="1">
      <c r="A880" s="210"/>
      <c r="B880" s="211"/>
      <c r="C880" s="108"/>
      <c r="D880" s="191"/>
      <c r="E880" s="209"/>
      <c r="F880" s="108"/>
      <c r="G880" s="108"/>
      <c r="H880" s="108"/>
      <c r="I880" s="108"/>
      <c r="J880" s="108"/>
      <c r="K880" s="201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  <c r="AA880" s="108"/>
      <c r="AB880" s="108"/>
    </row>
    <row r="881" ht="12.75" customHeight="1">
      <c r="A881" s="210"/>
      <c r="B881" s="211"/>
      <c r="C881" s="108"/>
      <c r="D881" s="191"/>
      <c r="E881" s="209"/>
      <c r="F881" s="108"/>
      <c r="G881" s="108"/>
      <c r="H881" s="108"/>
      <c r="I881" s="108"/>
      <c r="J881" s="108"/>
      <c r="K881" s="201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  <c r="AA881" s="108"/>
      <c r="AB881" s="108"/>
    </row>
    <row r="882" ht="12.75" customHeight="1">
      <c r="A882" s="210"/>
      <c r="B882" s="211"/>
      <c r="C882" s="108"/>
      <c r="D882" s="191"/>
      <c r="E882" s="209"/>
      <c r="F882" s="108"/>
      <c r="G882" s="108"/>
      <c r="H882" s="108"/>
      <c r="I882" s="108"/>
      <c r="J882" s="108"/>
      <c r="K882" s="201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  <c r="AA882" s="108"/>
      <c r="AB882" s="108"/>
    </row>
    <row r="883" ht="12.75" customHeight="1">
      <c r="A883" s="210"/>
      <c r="B883" s="211"/>
      <c r="C883" s="108"/>
      <c r="D883" s="191"/>
      <c r="E883" s="209"/>
      <c r="F883" s="108"/>
      <c r="G883" s="108"/>
      <c r="H883" s="108"/>
      <c r="I883" s="108"/>
      <c r="J883" s="108"/>
      <c r="K883" s="201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  <c r="AA883" s="108"/>
      <c r="AB883" s="108"/>
    </row>
    <row r="884" ht="12.75" customHeight="1">
      <c r="A884" s="210"/>
      <c r="B884" s="211"/>
      <c r="C884" s="108"/>
      <c r="D884" s="191"/>
      <c r="E884" s="209"/>
      <c r="F884" s="108"/>
      <c r="G884" s="108"/>
      <c r="H884" s="108"/>
      <c r="I884" s="108"/>
      <c r="J884" s="108"/>
      <c r="K884" s="201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  <c r="AA884" s="108"/>
      <c r="AB884" s="108"/>
    </row>
    <row r="885" ht="12.75" customHeight="1">
      <c r="A885" s="210"/>
      <c r="B885" s="211"/>
      <c r="C885" s="108"/>
      <c r="D885" s="191"/>
      <c r="E885" s="209"/>
      <c r="F885" s="108"/>
      <c r="G885" s="108"/>
      <c r="H885" s="108"/>
      <c r="I885" s="108"/>
      <c r="J885" s="108"/>
      <c r="K885" s="201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  <c r="AA885" s="108"/>
      <c r="AB885" s="108"/>
    </row>
    <row r="886" ht="12.75" customHeight="1">
      <c r="A886" s="210"/>
      <c r="B886" s="211"/>
      <c r="C886" s="108"/>
      <c r="D886" s="191"/>
      <c r="E886" s="209"/>
      <c r="F886" s="108"/>
      <c r="G886" s="108"/>
      <c r="H886" s="108"/>
      <c r="I886" s="108"/>
      <c r="J886" s="108"/>
      <c r="K886" s="201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  <c r="AA886" s="108"/>
      <c r="AB886" s="108"/>
    </row>
    <row r="887" ht="12.75" customHeight="1">
      <c r="A887" s="210"/>
      <c r="B887" s="211"/>
      <c r="C887" s="108"/>
      <c r="D887" s="191"/>
      <c r="E887" s="209"/>
      <c r="F887" s="108"/>
      <c r="G887" s="108"/>
      <c r="H887" s="108"/>
      <c r="I887" s="108"/>
      <c r="J887" s="108"/>
      <c r="K887" s="201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  <c r="AA887" s="108"/>
      <c r="AB887" s="108"/>
    </row>
    <row r="888" ht="12.75" customHeight="1">
      <c r="A888" s="210"/>
      <c r="B888" s="211"/>
      <c r="C888" s="108"/>
      <c r="D888" s="191"/>
      <c r="E888" s="209"/>
      <c r="F888" s="108"/>
      <c r="G888" s="108"/>
      <c r="H888" s="108"/>
      <c r="I888" s="108"/>
      <c r="J888" s="108"/>
      <c r="K888" s="201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  <c r="AA888" s="108"/>
      <c r="AB888" s="108"/>
    </row>
    <row r="889" ht="12.75" customHeight="1">
      <c r="A889" s="210"/>
      <c r="B889" s="211"/>
      <c r="C889" s="108"/>
      <c r="D889" s="191"/>
      <c r="E889" s="209"/>
      <c r="F889" s="108"/>
      <c r="G889" s="108"/>
      <c r="H889" s="108"/>
      <c r="I889" s="108"/>
      <c r="J889" s="108"/>
      <c r="K889" s="201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  <c r="AA889" s="108"/>
      <c r="AB889" s="108"/>
    </row>
    <row r="890" ht="12.75" customHeight="1">
      <c r="A890" s="210"/>
      <c r="B890" s="211"/>
      <c r="C890" s="108"/>
      <c r="D890" s="191"/>
      <c r="E890" s="209"/>
      <c r="F890" s="108"/>
      <c r="G890" s="108"/>
      <c r="H890" s="108"/>
      <c r="I890" s="108"/>
      <c r="J890" s="108"/>
      <c r="K890" s="201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  <c r="AA890" s="108"/>
      <c r="AB890" s="108"/>
    </row>
    <row r="891" ht="12.75" customHeight="1">
      <c r="A891" s="210"/>
      <c r="B891" s="211"/>
      <c r="C891" s="108"/>
      <c r="D891" s="191"/>
      <c r="E891" s="209"/>
      <c r="F891" s="108"/>
      <c r="G891" s="108"/>
      <c r="H891" s="108"/>
      <c r="I891" s="108"/>
      <c r="J891" s="108"/>
      <c r="K891" s="201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  <c r="AA891" s="108"/>
      <c r="AB891" s="108"/>
    </row>
    <row r="892" ht="12.75" customHeight="1">
      <c r="A892" s="210"/>
      <c r="B892" s="211"/>
      <c r="C892" s="108"/>
      <c r="D892" s="191"/>
      <c r="E892" s="209"/>
      <c r="F892" s="108"/>
      <c r="G892" s="108"/>
      <c r="H892" s="108"/>
      <c r="I892" s="108"/>
      <c r="J892" s="108"/>
      <c r="K892" s="201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  <c r="AA892" s="108"/>
      <c r="AB892" s="108"/>
    </row>
    <row r="893" ht="12.75" customHeight="1">
      <c r="A893" s="210"/>
      <c r="B893" s="211"/>
      <c r="C893" s="108"/>
      <c r="D893" s="191"/>
      <c r="E893" s="209"/>
      <c r="F893" s="108"/>
      <c r="G893" s="108"/>
      <c r="H893" s="108"/>
      <c r="I893" s="108"/>
      <c r="J893" s="108"/>
      <c r="K893" s="201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  <c r="AA893" s="108"/>
      <c r="AB893" s="108"/>
    </row>
    <row r="894" ht="12.75" customHeight="1">
      <c r="A894" s="210"/>
      <c r="B894" s="211"/>
      <c r="C894" s="108"/>
      <c r="D894" s="191"/>
      <c r="E894" s="209"/>
      <c r="F894" s="108"/>
      <c r="G894" s="108"/>
      <c r="H894" s="108"/>
      <c r="I894" s="108"/>
      <c r="J894" s="108"/>
      <c r="K894" s="201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  <c r="AA894" s="108"/>
      <c r="AB894" s="108"/>
    </row>
    <row r="895" ht="12.75" customHeight="1">
      <c r="A895" s="210"/>
      <c r="B895" s="211"/>
      <c r="C895" s="108"/>
      <c r="D895" s="191"/>
      <c r="E895" s="209"/>
      <c r="F895" s="108"/>
      <c r="G895" s="108"/>
      <c r="H895" s="108"/>
      <c r="I895" s="108"/>
      <c r="J895" s="108"/>
      <c r="K895" s="201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  <c r="AA895" s="108"/>
      <c r="AB895" s="108"/>
    </row>
    <row r="896" ht="12.75" customHeight="1">
      <c r="A896" s="210"/>
      <c r="B896" s="211"/>
      <c r="C896" s="108"/>
      <c r="D896" s="191"/>
      <c r="E896" s="209"/>
      <c r="F896" s="108"/>
      <c r="G896" s="108"/>
      <c r="H896" s="108"/>
      <c r="I896" s="108"/>
      <c r="J896" s="108"/>
      <c r="K896" s="201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  <c r="AA896" s="108"/>
      <c r="AB896" s="108"/>
    </row>
    <row r="897" ht="12.75" customHeight="1">
      <c r="A897" s="210"/>
      <c r="B897" s="211"/>
      <c r="C897" s="108"/>
      <c r="D897" s="191"/>
      <c r="E897" s="209"/>
      <c r="F897" s="108"/>
      <c r="G897" s="108"/>
      <c r="H897" s="108"/>
      <c r="I897" s="108"/>
      <c r="J897" s="108"/>
      <c r="K897" s="201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  <c r="AA897" s="108"/>
      <c r="AB897" s="108"/>
    </row>
    <row r="898" ht="12.75" customHeight="1">
      <c r="A898" s="210"/>
      <c r="B898" s="211"/>
      <c r="C898" s="108"/>
      <c r="D898" s="191"/>
      <c r="E898" s="209"/>
      <c r="F898" s="108"/>
      <c r="G898" s="108"/>
      <c r="H898" s="108"/>
      <c r="I898" s="108"/>
      <c r="J898" s="108"/>
      <c r="K898" s="201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  <c r="AA898" s="108"/>
      <c r="AB898" s="108"/>
    </row>
    <row r="899" ht="12.75" customHeight="1">
      <c r="A899" s="210"/>
      <c r="B899" s="211"/>
      <c r="C899" s="108"/>
      <c r="D899" s="191"/>
      <c r="E899" s="209"/>
      <c r="F899" s="108"/>
      <c r="G899" s="108"/>
      <c r="H899" s="108"/>
      <c r="I899" s="108"/>
      <c r="J899" s="108"/>
      <c r="K899" s="201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  <c r="AA899" s="108"/>
      <c r="AB899" s="108"/>
    </row>
    <row r="900" ht="12.75" customHeight="1">
      <c r="A900" s="210"/>
      <c r="B900" s="211"/>
      <c r="C900" s="108"/>
      <c r="D900" s="191"/>
      <c r="E900" s="209"/>
      <c r="F900" s="108"/>
      <c r="G900" s="108"/>
      <c r="H900" s="108"/>
      <c r="I900" s="108"/>
      <c r="J900" s="108"/>
      <c r="K900" s="201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  <c r="AA900" s="108"/>
      <c r="AB900" s="108"/>
    </row>
    <row r="901" ht="12.75" customHeight="1">
      <c r="A901" s="210"/>
      <c r="B901" s="211"/>
      <c r="C901" s="108"/>
      <c r="D901" s="191"/>
      <c r="E901" s="209"/>
      <c r="F901" s="108"/>
      <c r="G901" s="108"/>
      <c r="H901" s="108"/>
      <c r="I901" s="108"/>
      <c r="J901" s="108"/>
      <c r="K901" s="201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  <c r="AA901" s="108"/>
      <c r="AB901" s="108"/>
    </row>
    <row r="902" ht="12.75" customHeight="1">
      <c r="A902" s="210"/>
      <c r="B902" s="211"/>
      <c r="C902" s="108"/>
      <c r="D902" s="191"/>
      <c r="E902" s="209"/>
      <c r="F902" s="108"/>
      <c r="G902" s="108"/>
      <c r="H902" s="108"/>
      <c r="I902" s="108"/>
      <c r="J902" s="108"/>
      <c r="K902" s="201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  <c r="AA902" s="108"/>
      <c r="AB902" s="108"/>
    </row>
    <row r="903" ht="12.75" customHeight="1">
      <c r="A903" s="210"/>
      <c r="B903" s="211"/>
      <c r="C903" s="108"/>
      <c r="D903" s="191"/>
      <c r="E903" s="209"/>
      <c r="F903" s="108"/>
      <c r="G903" s="108"/>
      <c r="H903" s="108"/>
      <c r="I903" s="108"/>
      <c r="J903" s="108"/>
      <c r="K903" s="201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  <c r="AA903" s="108"/>
      <c r="AB903" s="108"/>
    </row>
    <row r="904" ht="12.75" customHeight="1">
      <c r="A904" s="210"/>
      <c r="B904" s="211"/>
      <c r="C904" s="108"/>
      <c r="D904" s="191"/>
      <c r="E904" s="209"/>
      <c r="F904" s="108"/>
      <c r="G904" s="108"/>
      <c r="H904" s="108"/>
      <c r="I904" s="108"/>
      <c r="J904" s="108"/>
      <c r="K904" s="201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  <c r="AA904" s="108"/>
      <c r="AB904" s="108"/>
    </row>
    <row r="905" ht="12.75" customHeight="1">
      <c r="A905" s="210"/>
      <c r="B905" s="211"/>
      <c r="C905" s="108"/>
      <c r="D905" s="191"/>
      <c r="E905" s="209"/>
      <c r="F905" s="108"/>
      <c r="G905" s="108"/>
      <c r="H905" s="108"/>
      <c r="I905" s="108"/>
      <c r="J905" s="108"/>
      <c r="K905" s="201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  <c r="AA905" s="108"/>
      <c r="AB905" s="108"/>
    </row>
    <row r="906" ht="12.75" customHeight="1">
      <c r="A906" s="210"/>
      <c r="B906" s="211"/>
      <c r="C906" s="108"/>
      <c r="D906" s="191"/>
      <c r="E906" s="209"/>
      <c r="F906" s="108"/>
      <c r="G906" s="108"/>
      <c r="H906" s="108"/>
      <c r="I906" s="108"/>
      <c r="J906" s="108"/>
      <c r="K906" s="201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  <c r="AA906" s="108"/>
      <c r="AB906" s="108"/>
    </row>
    <row r="907" ht="12.75" customHeight="1">
      <c r="A907" s="210"/>
      <c r="B907" s="211"/>
      <c r="C907" s="108"/>
      <c r="D907" s="191"/>
      <c r="E907" s="209"/>
      <c r="F907" s="108"/>
      <c r="G907" s="108"/>
      <c r="H907" s="108"/>
      <c r="I907" s="108"/>
      <c r="J907" s="108"/>
      <c r="K907" s="201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  <c r="AA907" s="108"/>
      <c r="AB907" s="108"/>
    </row>
    <row r="908" ht="12.75" customHeight="1">
      <c r="A908" s="210"/>
      <c r="B908" s="211"/>
      <c r="C908" s="108"/>
      <c r="D908" s="191"/>
      <c r="E908" s="209"/>
      <c r="F908" s="108"/>
      <c r="G908" s="108"/>
      <c r="H908" s="108"/>
      <c r="I908" s="108"/>
      <c r="J908" s="108"/>
      <c r="K908" s="201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  <c r="AA908" s="108"/>
      <c r="AB908" s="108"/>
    </row>
    <row r="909" ht="12.75" customHeight="1">
      <c r="A909" s="210"/>
      <c r="B909" s="211"/>
      <c r="C909" s="108"/>
      <c r="D909" s="191"/>
      <c r="E909" s="209"/>
      <c r="F909" s="108"/>
      <c r="G909" s="108"/>
      <c r="H909" s="108"/>
      <c r="I909" s="108"/>
      <c r="J909" s="108"/>
      <c r="K909" s="201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  <c r="AA909" s="108"/>
      <c r="AB909" s="108"/>
    </row>
    <row r="910" ht="12.75" customHeight="1">
      <c r="A910" s="210"/>
      <c r="B910" s="211"/>
      <c r="C910" s="108"/>
      <c r="D910" s="191"/>
      <c r="E910" s="209"/>
      <c r="F910" s="108"/>
      <c r="G910" s="108"/>
      <c r="H910" s="108"/>
      <c r="I910" s="108"/>
      <c r="J910" s="108"/>
      <c r="K910" s="201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  <c r="AA910" s="108"/>
      <c r="AB910" s="108"/>
    </row>
    <row r="911" ht="12.75" customHeight="1">
      <c r="A911" s="210"/>
      <c r="B911" s="211"/>
      <c r="C911" s="108"/>
      <c r="D911" s="191"/>
      <c r="E911" s="209"/>
      <c r="F911" s="108"/>
      <c r="G911" s="108"/>
      <c r="H911" s="108"/>
      <c r="I911" s="108"/>
      <c r="J911" s="108"/>
      <c r="K911" s="201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  <c r="AA911" s="108"/>
      <c r="AB911" s="108"/>
    </row>
    <row r="912" ht="12.75" customHeight="1">
      <c r="A912" s="210"/>
      <c r="B912" s="211"/>
      <c r="C912" s="108"/>
      <c r="D912" s="191"/>
      <c r="E912" s="209"/>
      <c r="F912" s="108"/>
      <c r="G912" s="108"/>
      <c r="H912" s="108"/>
      <c r="I912" s="108"/>
      <c r="J912" s="108"/>
      <c r="K912" s="201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  <c r="AA912" s="108"/>
      <c r="AB912" s="108"/>
    </row>
    <row r="913" ht="12.75" customHeight="1">
      <c r="A913" s="210"/>
      <c r="B913" s="211"/>
      <c r="C913" s="108"/>
      <c r="D913" s="191"/>
      <c r="E913" s="209"/>
      <c r="F913" s="108"/>
      <c r="G913" s="108"/>
      <c r="H913" s="108"/>
      <c r="I913" s="108"/>
      <c r="J913" s="108"/>
      <c r="K913" s="201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  <c r="AA913" s="108"/>
      <c r="AB913" s="108"/>
    </row>
    <row r="914" ht="12.75" customHeight="1">
      <c r="A914" s="210"/>
      <c r="B914" s="211"/>
      <c r="C914" s="108"/>
      <c r="D914" s="191"/>
      <c r="E914" s="209"/>
      <c r="F914" s="108"/>
      <c r="G914" s="108"/>
      <c r="H914" s="108"/>
      <c r="I914" s="108"/>
      <c r="J914" s="108"/>
      <c r="K914" s="201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  <c r="AA914" s="108"/>
      <c r="AB914" s="108"/>
    </row>
    <row r="915" ht="12.75" customHeight="1">
      <c r="A915" s="210"/>
      <c r="B915" s="211"/>
      <c r="C915" s="108"/>
      <c r="D915" s="191"/>
      <c r="E915" s="209"/>
      <c r="F915" s="108"/>
      <c r="G915" s="108"/>
      <c r="H915" s="108"/>
      <c r="I915" s="108"/>
      <c r="J915" s="108"/>
      <c r="K915" s="201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  <c r="AA915" s="108"/>
      <c r="AB915" s="108"/>
    </row>
    <row r="916" ht="12.75" customHeight="1">
      <c r="A916" s="210"/>
      <c r="B916" s="211"/>
      <c r="C916" s="108"/>
      <c r="D916" s="191"/>
      <c r="E916" s="209"/>
      <c r="F916" s="108"/>
      <c r="G916" s="108"/>
      <c r="H916" s="108"/>
      <c r="I916" s="108"/>
      <c r="J916" s="108"/>
      <c r="K916" s="201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  <c r="AA916" s="108"/>
      <c r="AB916" s="108"/>
    </row>
    <row r="917" ht="12.75" customHeight="1">
      <c r="A917" s="210"/>
      <c r="B917" s="211"/>
      <c r="C917" s="108"/>
      <c r="D917" s="191"/>
      <c r="E917" s="209"/>
      <c r="F917" s="108"/>
      <c r="G917" s="108"/>
      <c r="H917" s="108"/>
      <c r="I917" s="108"/>
      <c r="J917" s="108"/>
      <c r="K917" s="201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  <c r="AA917" s="108"/>
      <c r="AB917" s="108"/>
    </row>
    <row r="918" ht="12.75" customHeight="1">
      <c r="A918" s="210"/>
      <c r="B918" s="211"/>
      <c r="C918" s="108"/>
      <c r="D918" s="191"/>
      <c r="E918" s="209"/>
      <c r="F918" s="108"/>
      <c r="G918" s="108"/>
      <c r="H918" s="108"/>
      <c r="I918" s="108"/>
      <c r="J918" s="108"/>
      <c r="K918" s="201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  <c r="AA918" s="108"/>
      <c r="AB918" s="108"/>
    </row>
    <row r="919" ht="12.75" customHeight="1">
      <c r="A919" s="210"/>
      <c r="B919" s="211"/>
      <c r="C919" s="108"/>
      <c r="D919" s="191"/>
      <c r="E919" s="209"/>
      <c r="F919" s="108"/>
      <c r="G919" s="108"/>
      <c r="H919" s="108"/>
      <c r="I919" s="108"/>
      <c r="J919" s="108"/>
      <c r="K919" s="201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  <c r="AA919" s="108"/>
      <c r="AB919" s="108"/>
    </row>
    <row r="920" ht="12.75" customHeight="1">
      <c r="A920" s="210"/>
      <c r="B920" s="211"/>
      <c r="C920" s="108"/>
      <c r="D920" s="191"/>
      <c r="E920" s="209"/>
      <c r="F920" s="108"/>
      <c r="G920" s="108"/>
      <c r="H920" s="108"/>
      <c r="I920" s="108"/>
      <c r="J920" s="108"/>
      <c r="K920" s="201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  <c r="AA920" s="108"/>
      <c r="AB920" s="108"/>
    </row>
    <row r="921" ht="12.75" customHeight="1">
      <c r="A921" s="210"/>
      <c r="B921" s="211"/>
      <c r="C921" s="108"/>
      <c r="D921" s="191"/>
      <c r="E921" s="209"/>
      <c r="F921" s="108"/>
      <c r="G921" s="108"/>
      <c r="H921" s="108"/>
      <c r="I921" s="108"/>
      <c r="J921" s="108"/>
      <c r="K921" s="201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  <c r="AA921" s="108"/>
      <c r="AB921" s="108"/>
    </row>
    <row r="922" ht="12.75" customHeight="1">
      <c r="A922" s="210"/>
      <c r="B922" s="211"/>
      <c r="C922" s="108"/>
      <c r="D922" s="191"/>
      <c r="E922" s="209"/>
      <c r="F922" s="108"/>
      <c r="G922" s="108"/>
      <c r="H922" s="108"/>
      <c r="I922" s="108"/>
      <c r="J922" s="108"/>
      <c r="K922" s="201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  <c r="AA922" s="108"/>
      <c r="AB922" s="108"/>
    </row>
    <row r="923" ht="12.75" customHeight="1">
      <c r="A923" s="210"/>
      <c r="B923" s="211"/>
      <c r="C923" s="108"/>
      <c r="D923" s="191"/>
      <c r="E923" s="209"/>
      <c r="F923" s="108"/>
      <c r="G923" s="108"/>
      <c r="H923" s="108"/>
      <c r="I923" s="108"/>
      <c r="J923" s="108"/>
      <c r="K923" s="201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  <c r="AA923" s="108"/>
      <c r="AB923" s="108"/>
    </row>
    <row r="924" ht="12.75" customHeight="1">
      <c r="A924" s="210"/>
      <c r="B924" s="211"/>
      <c r="C924" s="108"/>
      <c r="D924" s="191"/>
      <c r="E924" s="209"/>
      <c r="F924" s="108"/>
      <c r="G924" s="108"/>
      <c r="H924" s="108"/>
      <c r="I924" s="108"/>
      <c r="J924" s="108"/>
      <c r="K924" s="201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  <c r="AA924" s="108"/>
      <c r="AB924" s="108"/>
    </row>
    <row r="925" ht="12.75" customHeight="1">
      <c r="A925" s="210"/>
      <c r="B925" s="211"/>
      <c r="C925" s="108"/>
      <c r="D925" s="191"/>
      <c r="E925" s="209"/>
      <c r="F925" s="108"/>
      <c r="G925" s="108"/>
      <c r="H925" s="108"/>
      <c r="I925" s="108"/>
      <c r="J925" s="108"/>
      <c r="K925" s="201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  <c r="AA925" s="108"/>
      <c r="AB925" s="108"/>
    </row>
    <row r="926" ht="12.75" customHeight="1">
      <c r="A926" s="210"/>
      <c r="B926" s="211"/>
      <c r="C926" s="108"/>
      <c r="D926" s="191"/>
      <c r="E926" s="209"/>
      <c r="F926" s="108"/>
      <c r="G926" s="108"/>
      <c r="H926" s="108"/>
      <c r="I926" s="108"/>
      <c r="J926" s="108"/>
      <c r="K926" s="201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  <c r="AA926" s="108"/>
      <c r="AB926" s="108"/>
    </row>
    <row r="927" ht="12.75" customHeight="1">
      <c r="A927" s="210"/>
      <c r="B927" s="211"/>
      <c r="C927" s="108"/>
      <c r="D927" s="191"/>
      <c r="E927" s="209"/>
      <c r="F927" s="108"/>
      <c r="G927" s="108"/>
      <c r="H927" s="108"/>
      <c r="I927" s="108"/>
      <c r="J927" s="108"/>
      <c r="K927" s="201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  <c r="AA927" s="108"/>
      <c r="AB927" s="108"/>
    </row>
    <row r="928" ht="12.75" customHeight="1">
      <c r="A928" s="210"/>
      <c r="B928" s="211"/>
      <c r="C928" s="108"/>
      <c r="D928" s="191"/>
      <c r="E928" s="209"/>
      <c r="F928" s="108"/>
      <c r="G928" s="108"/>
      <c r="H928" s="108"/>
      <c r="I928" s="108"/>
      <c r="J928" s="108"/>
      <c r="K928" s="201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  <c r="AA928" s="108"/>
      <c r="AB928" s="108"/>
    </row>
    <row r="929" ht="12.75" customHeight="1">
      <c r="A929" s="210"/>
      <c r="B929" s="211"/>
      <c r="C929" s="108"/>
      <c r="D929" s="191"/>
      <c r="E929" s="209"/>
      <c r="F929" s="108"/>
      <c r="G929" s="108"/>
      <c r="H929" s="108"/>
      <c r="I929" s="108"/>
      <c r="J929" s="108"/>
      <c r="K929" s="201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  <c r="AA929" s="108"/>
      <c r="AB929" s="108"/>
    </row>
    <row r="930" ht="12.75" customHeight="1">
      <c r="A930" s="210"/>
      <c r="B930" s="211"/>
      <c r="C930" s="108"/>
      <c r="D930" s="191"/>
      <c r="E930" s="209"/>
      <c r="F930" s="108"/>
      <c r="G930" s="108"/>
      <c r="H930" s="108"/>
      <c r="I930" s="108"/>
      <c r="J930" s="108"/>
      <c r="K930" s="201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  <c r="AA930" s="108"/>
      <c r="AB930" s="108"/>
    </row>
    <row r="931" ht="12.75" customHeight="1">
      <c r="A931" s="210"/>
      <c r="B931" s="211"/>
      <c r="C931" s="108"/>
      <c r="D931" s="191"/>
      <c r="E931" s="209"/>
      <c r="F931" s="108"/>
      <c r="G931" s="108"/>
      <c r="H931" s="108"/>
      <c r="I931" s="108"/>
      <c r="J931" s="108"/>
      <c r="K931" s="201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  <c r="AA931" s="108"/>
      <c r="AB931" s="108"/>
    </row>
    <row r="932" ht="12.75" customHeight="1">
      <c r="A932" s="210"/>
      <c r="B932" s="211"/>
      <c r="C932" s="108"/>
      <c r="D932" s="191"/>
      <c r="E932" s="209"/>
      <c r="F932" s="108"/>
      <c r="G932" s="108"/>
      <c r="H932" s="108"/>
      <c r="I932" s="108"/>
      <c r="J932" s="108"/>
      <c r="K932" s="201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  <c r="AA932" s="108"/>
      <c r="AB932" s="108"/>
    </row>
    <row r="933" ht="12.75" customHeight="1">
      <c r="A933" s="210"/>
      <c r="B933" s="211"/>
      <c r="C933" s="108"/>
      <c r="D933" s="191"/>
      <c r="E933" s="209"/>
      <c r="F933" s="108"/>
      <c r="G933" s="108"/>
      <c r="H933" s="108"/>
      <c r="I933" s="108"/>
      <c r="J933" s="108"/>
      <c r="K933" s="201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  <c r="AA933" s="108"/>
      <c r="AB933" s="108"/>
    </row>
    <row r="934" ht="12.75" customHeight="1">
      <c r="A934" s="210"/>
      <c r="B934" s="211"/>
      <c r="C934" s="108"/>
      <c r="D934" s="191"/>
      <c r="E934" s="209"/>
      <c r="F934" s="108"/>
      <c r="G934" s="108"/>
      <c r="H934" s="108"/>
      <c r="I934" s="108"/>
      <c r="J934" s="108"/>
      <c r="K934" s="201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  <c r="AA934" s="108"/>
      <c r="AB934" s="108"/>
    </row>
    <row r="935" ht="12.75" customHeight="1">
      <c r="A935" s="210"/>
      <c r="B935" s="211"/>
      <c r="C935" s="108"/>
      <c r="D935" s="191"/>
      <c r="E935" s="209"/>
      <c r="F935" s="108"/>
      <c r="G935" s="108"/>
      <c r="H935" s="108"/>
      <c r="I935" s="108"/>
      <c r="J935" s="108"/>
      <c r="K935" s="201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  <c r="AA935" s="108"/>
      <c r="AB935" s="108"/>
    </row>
    <row r="936" ht="12.75" customHeight="1">
      <c r="A936" s="210"/>
      <c r="B936" s="211"/>
      <c r="C936" s="108"/>
      <c r="D936" s="191"/>
      <c r="E936" s="209"/>
      <c r="F936" s="108"/>
      <c r="G936" s="108"/>
      <c r="H936" s="108"/>
      <c r="I936" s="108"/>
      <c r="J936" s="108"/>
      <c r="K936" s="201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  <c r="AA936" s="108"/>
      <c r="AB936" s="108"/>
    </row>
    <row r="937" ht="12.75" customHeight="1">
      <c r="A937" s="210"/>
      <c r="B937" s="211"/>
      <c r="C937" s="108"/>
      <c r="D937" s="191"/>
      <c r="E937" s="209"/>
      <c r="F937" s="108"/>
      <c r="G937" s="108"/>
      <c r="H937" s="108"/>
      <c r="I937" s="108"/>
      <c r="J937" s="108"/>
      <c r="K937" s="201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  <c r="AA937" s="108"/>
      <c r="AB937" s="108"/>
    </row>
    <row r="938" ht="12.75" customHeight="1">
      <c r="A938" s="210"/>
      <c r="B938" s="211"/>
      <c r="C938" s="108"/>
      <c r="D938" s="191"/>
      <c r="E938" s="209"/>
      <c r="F938" s="108"/>
      <c r="G938" s="108"/>
      <c r="H938" s="108"/>
      <c r="I938" s="108"/>
      <c r="J938" s="108"/>
      <c r="K938" s="201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  <c r="AA938" s="108"/>
      <c r="AB938" s="108"/>
    </row>
    <row r="939" ht="12.75" customHeight="1">
      <c r="A939" s="210"/>
      <c r="B939" s="211"/>
      <c r="C939" s="108"/>
      <c r="D939" s="191"/>
      <c r="E939" s="209"/>
      <c r="F939" s="108"/>
      <c r="G939" s="108"/>
      <c r="H939" s="108"/>
      <c r="I939" s="108"/>
      <c r="J939" s="108"/>
      <c r="K939" s="201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  <c r="AA939" s="108"/>
      <c r="AB939" s="108"/>
    </row>
    <row r="940" ht="12.75" customHeight="1">
      <c r="A940" s="210"/>
      <c r="B940" s="211"/>
      <c r="C940" s="108"/>
      <c r="D940" s="191"/>
      <c r="E940" s="209"/>
      <c r="F940" s="108"/>
      <c r="G940" s="108"/>
      <c r="H940" s="108"/>
      <c r="I940" s="108"/>
      <c r="J940" s="108"/>
      <c r="K940" s="201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  <c r="AA940" s="108"/>
      <c r="AB940" s="108"/>
    </row>
    <row r="941" ht="12.75" customHeight="1">
      <c r="A941" s="210"/>
      <c r="B941" s="211"/>
      <c r="C941" s="108"/>
      <c r="D941" s="191"/>
      <c r="E941" s="209"/>
      <c r="F941" s="108"/>
      <c r="G941" s="108"/>
      <c r="H941" s="108"/>
      <c r="I941" s="108"/>
      <c r="J941" s="108"/>
      <c r="K941" s="201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  <c r="AA941" s="108"/>
      <c r="AB941" s="108"/>
    </row>
    <row r="942" ht="12.75" customHeight="1">
      <c r="A942" s="210"/>
      <c r="B942" s="211"/>
      <c r="C942" s="108"/>
      <c r="D942" s="191"/>
      <c r="E942" s="209"/>
      <c r="F942" s="108"/>
      <c r="G942" s="108"/>
      <c r="H942" s="108"/>
      <c r="I942" s="108"/>
      <c r="J942" s="108"/>
      <c r="K942" s="201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  <c r="AA942" s="108"/>
      <c r="AB942" s="108"/>
    </row>
    <row r="943" ht="12.75" customHeight="1">
      <c r="A943" s="210"/>
      <c r="B943" s="211"/>
      <c r="C943" s="108"/>
      <c r="D943" s="191"/>
      <c r="E943" s="209"/>
      <c r="F943" s="108"/>
      <c r="G943" s="108"/>
      <c r="H943" s="108"/>
      <c r="I943" s="108"/>
      <c r="J943" s="108"/>
      <c r="K943" s="201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  <c r="AA943" s="108"/>
      <c r="AB943" s="108"/>
    </row>
    <row r="944" ht="12.75" customHeight="1">
      <c r="A944" s="210"/>
      <c r="B944" s="211"/>
      <c r="C944" s="108"/>
      <c r="D944" s="191"/>
      <c r="E944" s="209"/>
      <c r="F944" s="108"/>
      <c r="G944" s="108"/>
      <c r="H944" s="108"/>
      <c r="I944" s="108"/>
      <c r="J944" s="108"/>
      <c r="K944" s="201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  <c r="AA944" s="108"/>
      <c r="AB944" s="108"/>
    </row>
    <row r="945" ht="12.75" customHeight="1">
      <c r="A945" s="210"/>
      <c r="B945" s="211"/>
      <c r="C945" s="108"/>
      <c r="D945" s="191"/>
      <c r="E945" s="209"/>
      <c r="F945" s="108"/>
      <c r="G945" s="108"/>
      <c r="H945" s="108"/>
      <c r="I945" s="108"/>
      <c r="J945" s="108"/>
      <c r="K945" s="201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  <c r="AA945" s="108"/>
      <c r="AB945" s="108"/>
    </row>
    <row r="946" ht="12.75" customHeight="1">
      <c r="A946" s="210"/>
      <c r="B946" s="211"/>
      <c r="C946" s="108"/>
      <c r="D946" s="191"/>
      <c r="E946" s="209"/>
      <c r="F946" s="108"/>
      <c r="G946" s="108"/>
      <c r="H946" s="108"/>
      <c r="I946" s="108"/>
      <c r="J946" s="108"/>
      <c r="K946" s="201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  <c r="AA946" s="108"/>
      <c r="AB946" s="108"/>
    </row>
    <row r="947" ht="12.75" customHeight="1">
      <c r="A947" s="210"/>
      <c r="B947" s="211"/>
      <c r="C947" s="108"/>
      <c r="D947" s="191"/>
      <c r="E947" s="209"/>
      <c r="F947" s="108"/>
      <c r="G947" s="108"/>
      <c r="H947" s="108"/>
      <c r="I947" s="108"/>
      <c r="J947" s="108"/>
      <c r="K947" s="201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  <c r="AA947" s="108"/>
      <c r="AB947" s="108"/>
    </row>
    <row r="948" ht="12.75" customHeight="1">
      <c r="A948" s="210"/>
      <c r="B948" s="211"/>
      <c r="C948" s="108"/>
      <c r="D948" s="191"/>
      <c r="E948" s="209"/>
      <c r="F948" s="108"/>
      <c r="G948" s="108"/>
      <c r="H948" s="108"/>
      <c r="I948" s="108"/>
      <c r="J948" s="108"/>
      <c r="K948" s="201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  <c r="AA948" s="108"/>
      <c r="AB948" s="108"/>
    </row>
    <row r="949" ht="12.75" customHeight="1">
      <c r="A949" s="210"/>
      <c r="B949" s="211"/>
      <c r="C949" s="108"/>
      <c r="D949" s="191"/>
      <c r="E949" s="209"/>
      <c r="F949" s="108"/>
      <c r="G949" s="108"/>
      <c r="H949" s="108"/>
      <c r="I949" s="108"/>
      <c r="J949" s="108"/>
      <c r="K949" s="201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  <c r="AA949" s="108"/>
      <c r="AB949" s="108"/>
    </row>
    <row r="950" ht="12.75" customHeight="1">
      <c r="A950" s="210"/>
      <c r="B950" s="211"/>
      <c r="C950" s="108"/>
      <c r="D950" s="191"/>
      <c r="E950" s="209"/>
      <c r="F950" s="108"/>
      <c r="G950" s="108"/>
      <c r="H950" s="108"/>
      <c r="I950" s="108"/>
      <c r="J950" s="108"/>
      <c r="K950" s="201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  <c r="AA950" s="108"/>
      <c r="AB950" s="108"/>
    </row>
    <row r="951" ht="12.75" customHeight="1">
      <c r="A951" s="210"/>
      <c r="B951" s="211"/>
      <c r="C951" s="108"/>
      <c r="D951" s="191"/>
      <c r="E951" s="209"/>
      <c r="F951" s="108"/>
      <c r="G951" s="108"/>
      <c r="H951" s="108"/>
      <c r="I951" s="108"/>
      <c r="J951" s="108"/>
      <c r="K951" s="201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  <c r="AA951" s="108"/>
      <c r="AB951" s="108"/>
    </row>
    <row r="952" ht="12.75" customHeight="1">
      <c r="A952" s="210"/>
      <c r="B952" s="211"/>
      <c r="C952" s="108"/>
      <c r="D952" s="191"/>
      <c r="E952" s="209"/>
      <c r="F952" s="108"/>
      <c r="G952" s="108"/>
      <c r="H952" s="108"/>
      <c r="I952" s="108"/>
      <c r="J952" s="108"/>
      <c r="K952" s="201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  <c r="AA952" s="108"/>
      <c r="AB952" s="108"/>
    </row>
    <row r="953" ht="12.75" customHeight="1">
      <c r="A953" s="210"/>
      <c r="B953" s="211"/>
      <c r="C953" s="108"/>
      <c r="D953" s="191"/>
      <c r="E953" s="209"/>
      <c r="F953" s="108"/>
      <c r="G953" s="108"/>
      <c r="H953" s="108"/>
      <c r="I953" s="108"/>
      <c r="J953" s="108"/>
      <c r="K953" s="201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  <c r="AA953" s="108"/>
      <c r="AB953" s="108"/>
    </row>
    <row r="954" ht="12.75" customHeight="1">
      <c r="A954" s="210"/>
      <c r="B954" s="211"/>
      <c r="C954" s="108"/>
      <c r="D954" s="191"/>
      <c r="E954" s="209"/>
      <c r="F954" s="108"/>
      <c r="G954" s="108"/>
      <c r="H954" s="108"/>
      <c r="I954" s="108"/>
      <c r="J954" s="108"/>
      <c r="K954" s="201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  <c r="AA954" s="108"/>
      <c r="AB954" s="108"/>
    </row>
    <row r="955" ht="12.75" customHeight="1">
      <c r="A955" s="210"/>
      <c r="B955" s="211"/>
      <c r="C955" s="108"/>
      <c r="D955" s="191"/>
      <c r="E955" s="209"/>
      <c r="F955" s="108"/>
      <c r="G955" s="108"/>
      <c r="H955" s="108"/>
      <c r="I955" s="108"/>
      <c r="J955" s="108"/>
      <c r="K955" s="201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  <c r="AA955" s="108"/>
      <c r="AB955" s="108"/>
    </row>
    <row r="956" ht="12.75" customHeight="1">
      <c r="A956" s="210"/>
      <c r="B956" s="211"/>
      <c r="C956" s="108"/>
      <c r="D956" s="191"/>
      <c r="E956" s="209"/>
      <c r="F956" s="108"/>
      <c r="G956" s="108"/>
      <c r="H956" s="108"/>
      <c r="I956" s="108"/>
      <c r="J956" s="108"/>
      <c r="K956" s="201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  <c r="AA956" s="108"/>
      <c r="AB956" s="108"/>
    </row>
    <row r="957" ht="12.75" customHeight="1">
      <c r="A957" s="210"/>
      <c r="B957" s="211"/>
      <c r="C957" s="108"/>
      <c r="D957" s="191"/>
      <c r="E957" s="209"/>
      <c r="F957" s="108"/>
      <c r="G957" s="108"/>
      <c r="H957" s="108"/>
      <c r="I957" s="108"/>
      <c r="J957" s="108"/>
      <c r="K957" s="201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  <c r="AA957" s="108"/>
      <c r="AB957" s="108"/>
    </row>
    <row r="958" ht="12.75" customHeight="1">
      <c r="A958" s="210"/>
      <c r="B958" s="211"/>
      <c r="C958" s="108"/>
      <c r="D958" s="191"/>
      <c r="E958" s="209"/>
      <c r="F958" s="108"/>
      <c r="G958" s="108"/>
      <c r="H958" s="108"/>
      <c r="I958" s="108"/>
      <c r="J958" s="108"/>
      <c r="K958" s="201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  <c r="AA958" s="108"/>
      <c r="AB958" s="108"/>
    </row>
    <row r="959" ht="12.75" customHeight="1">
      <c r="A959" s="210"/>
      <c r="B959" s="211"/>
      <c r="C959" s="108"/>
      <c r="D959" s="191"/>
      <c r="E959" s="209"/>
      <c r="F959" s="108"/>
      <c r="G959" s="108"/>
      <c r="H959" s="108"/>
      <c r="I959" s="108"/>
      <c r="J959" s="108"/>
      <c r="K959" s="201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  <c r="AA959" s="108"/>
      <c r="AB959" s="108"/>
    </row>
    <row r="960" ht="12.75" customHeight="1">
      <c r="A960" s="210"/>
      <c r="B960" s="211"/>
      <c r="C960" s="108"/>
      <c r="D960" s="191"/>
      <c r="E960" s="209"/>
      <c r="F960" s="108"/>
      <c r="G960" s="108"/>
      <c r="H960" s="108"/>
      <c r="I960" s="108"/>
      <c r="J960" s="108"/>
      <c r="K960" s="201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  <c r="AA960" s="108"/>
      <c r="AB960" s="108"/>
    </row>
    <row r="961" ht="12.75" customHeight="1">
      <c r="A961" s="210"/>
      <c r="B961" s="211"/>
      <c r="C961" s="108"/>
      <c r="D961" s="191"/>
      <c r="E961" s="209"/>
      <c r="F961" s="108"/>
      <c r="G961" s="108"/>
      <c r="H961" s="108"/>
      <c r="I961" s="108"/>
      <c r="J961" s="108"/>
      <c r="K961" s="201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  <c r="AA961" s="108"/>
      <c r="AB961" s="108"/>
    </row>
    <row r="962" ht="12.75" customHeight="1">
      <c r="A962" s="210"/>
      <c r="B962" s="211"/>
      <c r="C962" s="108"/>
      <c r="D962" s="191"/>
      <c r="E962" s="209"/>
      <c r="F962" s="108"/>
      <c r="G962" s="108"/>
      <c r="H962" s="108"/>
      <c r="I962" s="108"/>
      <c r="J962" s="108"/>
      <c r="K962" s="201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  <c r="AA962" s="108"/>
      <c r="AB962" s="108"/>
    </row>
    <row r="963" ht="12.75" customHeight="1">
      <c r="A963" s="210"/>
      <c r="B963" s="211"/>
      <c r="C963" s="108"/>
      <c r="D963" s="191"/>
      <c r="E963" s="209"/>
      <c r="F963" s="108"/>
      <c r="G963" s="108"/>
      <c r="H963" s="108"/>
      <c r="I963" s="108"/>
      <c r="J963" s="108"/>
      <c r="K963" s="201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  <c r="AA963" s="108"/>
      <c r="AB963" s="108"/>
    </row>
    <row r="964" ht="12.75" customHeight="1">
      <c r="A964" s="210"/>
      <c r="B964" s="211"/>
      <c r="C964" s="108"/>
      <c r="D964" s="191"/>
      <c r="E964" s="209"/>
      <c r="F964" s="108"/>
      <c r="G964" s="108"/>
      <c r="H964" s="108"/>
      <c r="I964" s="108"/>
      <c r="J964" s="108"/>
      <c r="K964" s="201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  <c r="AA964" s="108"/>
      <c r="AB964" s="108"/>
    </row>
    <row r="965" ht="12.75" customHeight="1">
      <c r="A965" s="210"/>
      <c r="B965" s="211"/>
      <c r="C965" s="108"/>
      <c r="D965" s="191"/>
      <c r="E965" s="209"/>
      <c r="F965" s="108"/>
      <c r="G965" s="108"/>
      <c r="H965" s="108"/>
      <c r="I965" s="108"/>
      <c r="J965" s="108"/>
      <c r="K965" s="201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  <c r="AA965" s="108"/>
      <c r="AB965" s="108"/>
    </row>
    <row r="966" ht="12.75" customHeight="1">
      <c r="A966" s="210"/>
      <c r="B966" s="211"/>
      <c r="C966" s="108"/>
      <c r="D966" s="191"/>
      <c r="E966" s="209"/>
      <c r="F966" s="108"/>
      <c r="G966" s="108"/>
      <c r="H966" s="108"/>
      <c r="I966" s="108"/>
      <c r="J966" s="108"/>
      <c r="K966" s="201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  <c r="AA966" s="108"/>
      <c r="AB966" s="108"/>
    </row>
    <row r="967" ht="12.75" customHeight="1">
      <c r="A967" s="210"/>
      <c r="B967" s="211"/>
      <c r="C967" s="108"/>
      <c r="D967" s="191"/>
      <c r="E967" s="209"/>
      <c r="F967" s="108"/>
      <c r="G967" s="108"/>
      <c r="H967" s="108"/>
      <c r="I967" s="108"/>
      <c r="J967" s="108"/>
      <c r="K967" s="201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  <c r="AA967" s="108"/>
      <c r="AB967" s="108"/>
    </row>
    <row r="968" ht="12.75" customHeight="1">
      <c r="A968" s="210"/>
      <c r="B968" s="211"/>
      <c r="C968" s="108"/>
      <c r="D968" s="191"/>
      <c r="E968" s="209"/>
      <c r="F968" s="108"/>
      <c r="G968" s="108"/>
      <c r="H968" s="108"/>
      <c r="I968" s="108"/>
      <c r="J968" s="108"/>
      <c r="K968" s="201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  <c r="AA968" s="108"/>
      <c r="AB968" s="108"/>
    </row>
    <row r="969" ht="12.75" customHeight="1">
      <c r="A969" s="210"/>
      <c r="B969" s="211"/>
      <c r="C969" s="108"/>
      <c r="D969" s="191"/>
      <c r="E969" s="209"/>
      <c r="F969" s="108"/>
      <c r="G969" s="108"/>
      <c r="H969" s="108"/>
      <c r="I969" s="108"/>
      <c r="J969" s="108"/>
      <c r="K969" s="201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  <c r="AA969" s="108"/>
      <c r="AB969" s="108"/>
    </row>
    <row r="970" ht="12.75" customHeight="1">
      <c r="A970" s="210"/>
      <c r="B970" s="211"/>
      <c r="C970" s="108"/>
      <c r="D970" s="191"/>
      <c r="E970" s="209"/>
      <c r="F970" s="108"/>
      <c r="G970" s="108"/>
      <c r="H970" s="108"/>
      <c r="I970" s="108"/>
      <c r="J970" s="108"/>
      <c r="K970" s="201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  <c r="AA970" s="108"/>
      <c r="AB970" s="108"/>
    </row>
    <row r="971" ht="12.75" customHeight="1">
      <c r="A971" s="210"/>
      <c r="B971" s="211"/>
      <c r="C971" s="108"/>
      <c r="D971" s="191"/>
      <c r="E971" s="209"/>
      <c r="F971" s="108"/>
      <c r="G971" s="108"/>
      <c r="H971" s="108"/>
      <c r="I971" s="108"/>
      <c r="J971" s="108"/>
      <c r="K971" s="201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  <c r="AA971" s="108"/>
      <c r="AB971" s="108"/>
    </row>
    <row r="972" ht="12.75" customHeight="1">
      <c r="A972" s="210"/>
      <c r="B972" s="211"/>
      <c r="C972" s="108"/>
      <c r="D972" s="191"/>
      <c r="E972" s="209"/>
      <c r="F972" s="108"/>
      <c r="G972" s="108"/>
      <c r="H972" s="108"/>
      <c r="I972" s="108"/>
      <c r="J972" s="108"/>
      <c r="K972" s="201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  <c r="AA972" s="108"/>
      <c r="AB972" s="108"/>
    </row>
    <row r="973" ht="12.75" customHeight="1">
      <c r="A973" s="210"/>
      <c r="B973" s="211"/>
      <c r="C973" s="108"/>
      <c r="D973" s="191"/>
      <c r="E973" s="209"/>
      <c r="F973" s="108"/>
      <c r="G973" s="108"/>
      <c r="H973" s="108"/>
      <c r="I973" s="108"/>
      <c r="J973" s="108"/>
      <c r="K973" s="201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  <c r="AA973" s="108"/>
      <c r="AB973" s="108"/>
    </row>
    <row r="974" ht="12.75" customHeight="1">
      <c r="A974" s="210"/>
      <c r="B974" s="211"/>
      <c r="C974" s="108"/>
      <c r="D974" s="191"/>
      <c r="E974" s="209"/>
      <c r="F974" s="108"/>
      <c r="G974" s="108"/>
      <c r="H974" s="108"/>
      <c r="I974" s="108"/>
      <c r="J974" s="108"/>
      <c r="K974" s="201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  <c r="AA974" s="108"/>
      <c r="AB974" s="108"/>
    </row>
    <row r="975" ht="12.75" customHeight="1">
      <c r="A975" s="210"/>
      <c r="B975" s="211"/>
      <c r="C975" s="108"/>
      <c r="D975" s="191"/>
      <c r="E975" s="209"/>
      <c r="F975" s="108"/>
      <c r="G975" s="108"/>
      <c r="H975" s="108"/>
      <c r="I975" s="108"/>
      <c r="J975" s="108"/>
      <c r="K975" s="201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  <c r="AA975" s="108"/>
      <c r="AB975" s="108"/>
    </row>
    <row r="976" ht="12.75" customHeight="1">
      <c r="A976" s="210"/>
      <c r="B976" s="211"/>
      <c r="C976" s="108"/>
      <c r="D976" s="191"/>
      <c r="E976" s="209"/>
      <c r="F976" s="108"/>
      <c r="G976" s="108"/>
      <c r="H976" s="108"/>
      <c r="I976" s="108"/>
      <c r="J976" s="108"/>
      <c r="K976" s="201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  <c r="AA976" s="108"/>
      <c r="AB976" s="108"/>
    </row>
    <row r="977" ht="12.75" customHeight="1">
      <c r="A977" s="210"/>
      <c r="B977" s="211"/>
      <c r="C977" s="108"/>
      <c r="D977" s="191"/>
      <c r="E977" s="209"/>
      <c r="F977" s="108"/>
      <c r="G977" s="108"/>
      <c r="H977" s="108"/>
      <c r="I977" s="108"/>
      <c r="J977" s="108"/>
      <c r="K977" s="201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  <c r="AA977" s="108"/>
      <c r="AB977" s="108"/>
    </row>
    <row r="978" ht="12.75" customHeight="1">
      <c r="A978" s="210"/>
      <c r="B978" s="211"/>
      <c r="C978" s="108"/>
      <c r="D978" s="191"/>
      <c r="E978" s="209"/>
      <c r="F978" s="108"/>
      <c r="G978" s="108"/>
      <c r="H978" s="108"/>
      <c r="I978" s="108"/>
      <c r="J978" s="108"/>
      <c r="K978" s="201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  <c r="AA978" s="108"/>
      <c r="AB978" s="108"/>
    </row>
    <row r="979" ht="12.75" customHeight="1">
      <c r="A979" s="210"/>
      <c r="B979" s="211"/>
      <c r="C979" s="108"/>
      <c r="D979" s="191"/>
      <c r="E979" s="209"/>
      <c r="F979" s="108"/>
      <c r="G979" s="108"/>
      <c r="H979" s="108"/>
      <c r="I979" s="108"/>
      <c r="J979" s="108"/>
      <c r="K979" s="201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  <c r="AA979" s="108"/>
      <c r="AB979" s="108"/>
    </row>
    <row r="980" ht="12.75" customHeight="1">
      <c r="A980" s="210"/>
      <c r="B980" s="211"/>
      <c r="C980" s="108"/>
      <c r="D980" s="191"/>
      <c r="E980" s="209"/>
      <c r="F980" s="108"/>
      <c r="G980" s="108"/>
      <c r="H980" s="108"/>
      <c r="I980" s="108"/>
      <c r="J980" s="108"/>
      <c r="K980" s="201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  <c r="AA980" s="108"/>
      <c r="AB980" s="108"/>
    </row>
    <row r="981" ht="12.75" customHeight="1">
      <c r="A981" s="210"/>
      <c r="B981" s="211"/>
      <c r="C981" s="108"/>
      <c r="D981" s="191"/>
      <c r="E981" s="209"/>
      <c r="F981" s="108"/>
      <c r="G981" s="108"/>
      <c r="H981" s="108"/>
      <c r="I981" s="108"/>
      <c r="J981" s="108"/>
      <c r="K981" s="201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  <c r="AA981" s="108"/>
      <c r="AB981" s="108"/>
    </row>
    <row r="982" ht="12.75" customHeight="1">
      <c r="A982" s="210"/>
      <c r="B982" s="211"/>
      <c r="C982" s="108"/>
      <c r="D982" s="191"/>
      <c r="E982" s="209"/>
      <c r="F982" s="108"/>
      <c r="G982" s="108"/>
      <c r="H982" s="108"/>
      <c r="I982" s="108"/>
      <c r="J982" s="108"/>
      <c r="K982" s="201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  <c r="AA982" s="108"/>
      <c r="AB982" s="108"/>
    </row>
    <row r="983" ht="12.75" customHeight="1">
      <c r="A983" s="210"/>
      <c r="B983" s="211"/>
      <c r="C983" s="108"/>
      <c r="D983" s="191"/>
      <c r="E983" s="209"/>
      <c r="F983" s="108"/>
      <c r="G983" s="108"/>
      <c r="H983" s="108"/>
      <c r="I983" s="108"/>
      <c r="J983" s="108"/>
      <c r="K983" s="201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  <c r="AA983" s="108"/>
      <c r="AB983" s="108"/>
    </row>
    <row r="984" ht="12.75" customHeight="1">
      <c r="A984" s="210"/>
      <c r="B984" s="211"/>
      <c r="C984" s="108"/>
      <c r="D984" s="191"/>
      <c r="E984" s="209"/>
      <c r="F984" s="108"/>
      <c r="G984" s="108"/>
      <c r="H984" s="108"/>
      <c r="I984" s="108"/>
      <c r="J984" s="108"/>
      <c r="K984" s="201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  <c r="AA984" s="108"/>
      <c r="AB984" s="108"/>
    </row>
    <row r="985" ht="12.75" customHeight="1">
      <c r="A985" s="210"/>
      <c r="B985" s="211"/>
      <c r="C985" s="108"/>
      <c r="D985" s="191"/>
      <c r="E985" s="209"/>
      <c r="F985" s="108"/>
      <c r="G985" s="108"/>
      <c r="H985" s="108"/>
      <c r="I985" s="108"/>
      <c r="J985" s="108"/>
      <c r="K985" s="201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  <c r="AA985" s="108"/>
      <c r="AB985" s="108"/>
    </row>
    <row r="986" ht="12.75" customHeight="1">
      <c r="A986" s="210"/>
      <c r="B986" s="211"/>
      <c r="C986" s="108"/>
      <c r="D986" s="191"/>
      <c r="E986" s="209"/>
      <c r="F986" s="108"/>
      <c r="G986" s="108"/>
      <c r="H986" s="108"/>
      <c r="I986" s="108"/>
      <c r="J986" s="108"/>
      <c r="K986" s="201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  <c r="AA986" s="108"/>
      <c r="AB986" s="108"/>
    </row>
    <row r="987" ht="12.75" customHeight="1">
      <c r="A987" s="210"/>
      <c r="B987" s="211"/>
      <c r="C987" s="108"/>
      <c r="D987" s="191"/>
      <c r="E987" s="209"/>
      <c r="F987" s="108"/>
      <c r="G987" s="108"/>
      <c r="H987" s="108"/>
      <c r="I987" s="108"/>
      <c r="J987" s="108"/>
      <c r="K987" s="201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  <c r="AA987" s="108"/>
      <c r="AB987" s="108"/>
    </row>
    <row r="988" ht="12.75" customHeight="1">
      <c r="A988" s="210"/>
      <c r="B988" s="211"/>
      <c r="C988" s="108"/>
      <c r="D988" s="191"/>
      <c r="E988" s="209"/>
      <c r="F988" s="108"/>
      <c r="G988" s="108"/>
      <c r="H988" s="108"/>
      <c r="I988" s="108"/>
      <c r="J988" s="108"/>
      <c r="K988" s="201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  <c r="AA988" s="108"/>
      <c r="AB988" s="108"/>
    </row>
    <row r="989" ht="12.75" customHeight="1">
      <c r="A989" s="210"/>
      <c r="B989" s="211"/>
      <c r="C989" s="108"/>
      <c r="D989" s="191"/>
      <c r="E989" s="209"/>
      <c r="F989" s="108"/>
      <c r="G989" s="108"/>
      <c r="H989" s="108"/>
      <c r="I989" s="108"/>
      <c r="J989" s="108"/>
      <c r="K989" s="201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  <c r="AA989" s="108"/>
      <c r="AB989" s="108"/>
    </row>
    <row r="990" ht="12.75" customHeight="1">
      <c r="A990" s="210"/>
      <c r="B990" s="211"/>
      <c r="C990" s="108"/>
      <c r="D990" s="191"/>
      <c r="E990" s="209"/>
      <c r="F990" s="108"/>
      <c r="G990" s="108"/>
      <c r="H990" s="108"/>
      <c r="I990" s="108"/>
      <c r="J990" s="108"/>
      <c r="K990" s="201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  <c r="AA990" s="108"/>
      <c r="AB990" s="108"/>
    </row>
    <row r="991" ht="12.75" customHeight="1">
      <c r="A991" s="210"/>
      <c r="B991" s="211"/>
      <c r="C991" s="108"/>
      <c r="D991" s="191"/>
      <c r="E991" s="209"/>
      <c r="F991" s="108"/>
      <c r="G991" s="108"/>
      <c r="H991" s="108"/>
      <c r="I991" s="108"/>
      <c r="J991" s="108"/>
      <c r="K991" s="201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  <c r="AA991" s="108"/>
      <c r="AB991" s="108"/>
    </row>
    <row r="992" ht="12.75" customHeight="1">
      <c r="A992" s="210"/>
      <c r="B992" s="211"/>
      <c r="C992" s="108"/>
      <c r="D992" s="191"/>
      <c r="E992" s="209"/>
      <c r="F992" s="108"/>
      <c r="G992" s="108"/>
      <c r="H992" s="108"/>
      <c r="I992" s="108"/>
      <c r="J992" s="108"/>
      <c r="K992" s="201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  <c r="AA992" s="108"/>
      <c r="AB992" s="108"/>
    </row>
    <row r="993" ht="12.75" customHeight="1">
      <c r="A993" s="210"/>
      <c r="B993" s="211"/>
      <c r="C993" s="108"/>
      <c r="D993" s="191"/>
      <c r="E993" s="209"/>
      <c r="F993" s="108"/>
      <c r="G993" s="108"/>
      <c r="H993" s="108"/>
      <c r="I993" s="108"/>
      <c r="J993" s="108"/>
      <c r="K993" s="201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  <c r="AA993" s="108"/>
      <c r="AB993" s="108"/>
    </row>
    <row r="994" ht="12.75" customHeight="1">
      <c r="A994" s="210"/>
      <c r="B994" s="211"/>
      <c r="C994" s="108"/>
      <c r="D994" s="191"/>
      <c r="E994" s="209"/>
      <c r="F994" s="108"/>
      <c r="G994" s="108"/>
      <c r="H994" s="108"/>
      <c r="I994" s="108"/>
      <c r="J994" s="108"/>
      <c r="K994" s="201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  <c r="AA994" s="108"/>
      <c r="AB994" s="108"/>
    </row>
    <row r="995" ht="12.75" customHeight="1">
      <c r="A995" s="210"/>
      <c r="B995" s="211"/>
      <c r="C995" s="108"/>
      <c r="D995" s="191"/>
      <c r="E995" s="209"/>
      <c r="F995" s="108"/>
      <c r="G995" s="108"/>
      <c r="H995" s="108"/>
      <c r="I995" s="108"/>
      <c r="J995" s="108"/>
      <c r="K995" s="201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  <c r="AA995" s="108"/>
      <c r="AB995" s="108"/>
    </row>
    <row r="996" ht="12.75" customHeight="1">
      <c r="A996" s="210"/>
      <c r="B996" s="211"/>
      <c r="C996" s="108"/>
      <c r="D996" s="191"/>
      <c r="E996" s="209"/>
      <c r="F996" s="108"/>
      <c r="G996" s="108"/>
      <c r="H996" s="108"/>
      <c r="I996" s="108"/>
      <c r="J996" s="108"/>
      <c r="K996" s="201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  <c r="AA996" s="108"/>
      <c r="AB996" s="108"/>
    </row>
    <row r="997" ht="12.75" customHeight="1">
      <c r="A997" s="210"/>
      <c r="B997" s="211"/>
      <c r="C997" s="108"/>
      <c r="D997" s="191"/>
      <c r="E997" s="209"/>
      <c r="F997" s="108"/>
      <c r="G997" s="108"/>
      <c r="H997" s="108"/>
      <c r="I997" s="108"/>
      <c r="J997" s="108"/>
      <c r="K997" s="201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  <c r="AA997" s="108"/>
      <c r="AB997" s="108"/>
    </row>
    <row r="998" ht="12.75" customHeight="1">
      <c r="A998" s="210"/>
      <c r="B998" s="211"/>
      <c r="C998" s="108"/>
      <c r="D998" s="191"/>
      <c r="E998" s="209"/>
      <c r="F998" s="108"/>
      <c r="G998" s="108"/>
      <c r="H998" s="108"/>
      <c r="I998" s="108"/>
      <c r="J998" s="108"/>
      <c r="K998" s="201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  <c r="AA998" s="108"/>
      <c r="AB998" s="108"/>
    </row>
    <row r="999" ht="12.75" customHeight="1">
      <c r="A999" s="210"/>
      <c r="B999" s="211"/>
      <c r="C999" s="108"/>
      <c r="D999" s="191"/>
      <c r="E999" s="209"/>
      <c r="F999" s="108"/>
      <c r="G999" s="108"/>
      <c r="H999" s="108"/>
      <c r="I999" s="108"/>
      <c r="J999" s="108"/>
      <c r="K999" s="201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  <c r="AA999" s="108"/>
      <c r="AB999" s="108"/>
    </row>
    <row r="1000" ht="12.75" customHeight="1">
      <c r="A1000" s="210"/>
      <c r="B1000" s="211"/>
      <c r="C1000" s="108"/>
      <c r="D1000" s="191"/>
      <c r="E1000" s="209"/>
      <c r="F1000" s="108"/>
      <c r="G1000" s="108"/>
      <c r="H1000" s="108"/>
      <c r="I1000" s="108"/>
      <c r="J1000" s="108"/>
      <c r="K1000" s="201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  <c r="AA1000" s="108"/>
      <c r="AB1000" s="108"/>
    </row>
  </sheetData>
  <printOptions/>
  <pageMargins bottom="0.75" footer="0.0" header="0.0" left="0.7" right="0.7" top="0.75"/>
  <pageSetup paperSize="9" orientation="portrait"/>
  <colBreaks count="2" manualBreakCount="2">
    <brk id="16" man="1"/>
    <brk id="6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5.71"/>
    <col customWidth="1" min="2" max="2" width="11.43"/>
    <col customWidth="1" min="3" max="3" width="35.14"/>
    <col customWidth="1" min="4" max="4" width="42.43"/>
    <col customWidth="1" min="5" max="5" width="15.14"/>
    <col customWidth="1" hidden="1" min="6" max="6" width="15.14"/>
    <col customWidth="1" hidden="1" min="7" max="44" width="11.43"/>
    <col customWidth="1" min="45" max="64" width="11.43"/>
  </cols>
  <sheetData>
    <row r="1" ht="21.75" customHeight="1">
      <c r="A1" s="212" t="s">
        <v>456</v>
      </c>
      <c r="B1" s="200"/>
      <c r="C1" s="110"/>
      <c r="D1" s="110"/>
      <c r="E1" s="117"/>
      <c r="F1" s="117"/>
      <c r="G1" s="110"/>
      <c r="H1" s="112" t="s">
        <v>224</v>
      </c>
      <c r="I1" s="112"/>
      <c r="J1" s="110"/>
      <c r="K1" s="110"/>
      <c r="L1" s="110"/>
      <c r="M1" s="110"/>
      <c r="N1" s="110"/>
      <c r="O1" s="112" t="s">
        <v>225</v>
      </c>
      <c r="P1" s="112"/>
      <c r="Q1" s="110"/>
      <c r="R1" s="112" t="s">
        <v>457</v>
      </c>
      <c r="S1" s="213"/>
      <c r="T1" s="112" t="s">
        <v>229</v>
      </c>
      <c r="U1" s="110"/>
      <c r="V1" s="112"/>
      <c r="W1" s="110"/>
      <c r="X1" s="112" t="s">
        <v>458</v>
      </c>
      <c r="Y1" s="112" t="s">
        <v>459</v>
      </c>
      <c r="Z1" s="112"/>
      <c r="AA1" s="110"/>
      <c r="AB1" s="112" t="s">
        <v>460</v>
      </c>
      <c r="AC1" s="112"/>
      <c r="AD1" s="110"/>
      <c r="AE1" s="112" t="s">
        <v>461</v>
      </c>
      <c r="AF1" s="112"/>
      <c r="AG1" s="110"/>
      <c r="AH1" s="112" t="s">
        <v>239</v>
      </c>
      <c r="AI1" s="112" t="s">
        <v>462</v>
      </c>
      <c r="AJ1" s="112" t="s">
        <v>463</v>
      </c>
      <c r="AK1" s="112" t="s">
        <v>232</v>
      </c>
      <c r="AL1" s="112"/>
      <c r="AM1" s="112" t="s">
        <v>464</v>
      </c>
      <c r="AN1" s="112" t="s">
        <v>465</v>
      </c>
      <c r="AO1" s="213"/>
      <c r="AP1" s="112" t="s">
        <v>466</v>
      </c>
      <c r="AQ1" s="112"/>
      <c r="AR1" s="117"/>
      <c r="AS1" s="110"/>
      <c r="AT1" s="112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ht="12.75" customHeight="1">
      <c r="A2" s="214" t="s">
        <v>393</v>
      </c>
      <c r="B2" s="215" t="s">
        <v>394</v>
      </c>
      <c r="C2" s="99" t="s">
        <v>467</v>
      </c>
      <c r="D2" s="99" t="s">
        <v>396</v>
      </c>
      <c r="E2" s="84" t="s">
        <v>397</v>
      </c>
      <c r="F2" s="216" t="s">
        <v>398</v>
      </c>
      <c r="G2" s="99" t="s">
        <v>258</v>
      </c>
      <c r="H2" s="99" t="s">
        <v>262</v>
      </c>
      <c r="I2" s="99" t="s">
        <v>264</v>
      </c>
      <c r="J2" s="99" t="s">
        <v>267</v>
      </c>
      <c r="K2" s="99" t="s">
        <v>269</v>
      </c>
      <c r="L2" s="99" t="s">
        <v>272</v>
      </c>
      <c r="M2" s="99" t="s">
        <v>274</v>
      </c>
      <c r="N2" s="99" t="s">
        <v>278</v>
      </c>
      <c r="O2" s="99" t="s">
        <v>280</v>
      </c>
      <c r="P2" s="99" t="s">
        <v>283</v>
      </c>
      <c r="Q2" s="99" t="s">
        <v>323</v>
      </c>
      <c r="R2" s="99">
        <v>3.0</v>
      </c>
      <c r="S2" s="99" t="s">
        <v>326</v>
      </c>
      <c r="T2" s="99" t="s">
        <v>327</v>
      </c>
      <c r="U2" s="99" t="s">
        <v>329</v>
      </c>
      <c r="V2" s="99" t="s">
        <v>331</v>
      </c>
      <c r="W2" s="99" t="s">
        <v>333</v>
      </c>
      <c r="X2" s="99">
        <v>5.0</v>
      </c>
      <c r="Y2" s="99" t="s">
        <v>335</v>
      </c>
      <c r="Z2" s="99" t="s">
        <v>337</v>
      </c>
      <c r="AA2" s="99" t="s">
        <v>339</v>
      </c>
      <c r="AB2" s="99" t="s">
        <v>342</v>
      </c>
      <c r="AC2" s="99" t="s">
        <v>343</v>
      </c>
      <c r="AD2" s="99" t="s">
        <v>345</v>
      </c>
      <c r="AE2" s="99" t="s">
        <v>348</v>
      </c>
      <c r="AF2" s="99" t="s">
        <v>351</v>
      </c>
      <c r="AG2" s="99" t="s">
        <v>353</v>
      </c>
      <c r="AH2" s="99">
        <v>9.0</v>
      </c>
      <c r="AI2" s="99">
        <v>10.0</v>
      </c>
      <c r="AJ2" s="189">
        <v>11.0</v>
      </c>
      <c r="AK2" s="189">
        <v>12.0</v>
      </c>
      <c r="AL2" s="189" t="s">
        <v>468</v>
      </c>
      <c r="AM2" s="189">
        <v>13.0</v>
      </c>
      <c r="AN2" s="189">
        <v>14.0</v>
      </c>
      <c r="AO2" s="189" t="s">
        <v>359</v>
      </c>
      <c r="AP2" s="189" t="s">
        <v>362</v>
      </c>
      <c r="AQ2" s="99" t="s">
        <v>364</v>
      </c>
      <c r="AR2" s="189" t="s">
        <v>365</v>
      </c>
      <c r="AS2" s="117"/>
      <c r="AT2" s="117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ht="12.75" customHeight="1">
      <c r="A3" s="217"/>
      <c r="B3" s="218">
        <v>43102.0</v>
      </c>
      <c r="C3" s="36" t="s">
        <v>356</v>
      </c>
      <c r="D3" s="36" t="s">
        <v>469</v>
      </c>
      <c r="E3" s="219">
        <v>44.5</v>
      </c>
      <c r="F3" s="219">
        <f t="shared" ref="F3:F29" si="1">+G3+H3+I3+J3+K3+L3+M3+N3+O3+P3+Q3+R3+S3+T3+U3+V3+W3+X3+Y3+Z3+AA3+AB3+AC3+AD3+AE3+AF3+AG3+AH3+AI3+AJ3+AK3+AL3+AM3+AN3+AO3+AP3+AQ3+AR3</f>
        <v>44.5</v>
      </c>
      <c r="G3" s="13"/>
      <c r="H3" s="13"/>
      <c r="I3" s="82"/>
      <c r="J3" s="82"/>
      <c r="K3" s="82"/>
      <c r="L3" s="82"/>
      <c r="M3" s="220"/>
      <c r="N3" s="82"/>
      <c r="O3" s="82"/>
      <c r="P3" s="82"/>
      <c r="Q3" s="82"/>
      <c r="R3" s="82"/>
      <c r="S3" s="82"/>
      <c r="T3" s="82"/>
      <c r="U3" s="220"/>
      <c r="V3" s="82"/>
      <c r="W3" s="221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222"/>
      <c r="AK3" s="222"/>
      <c r="AL3" s="222"/>
      <c r="AM3" s="222"/>
      <c r="AN3" s="222">
        <v>44.5</v>
      </c>
      <c r="AO3" s="223"/>
      <c r="AP3" s="222"/>
      <c r="AQ3" s="82"/>
      <c r="AR3" s="222"/>
    </row>
    <row r="4" ht="12.75" customHeight="1">
      <c r="A4" s="217"/>
      <c r="B4" s="224">
        <v>43112.0</v>
      </c>
      <c r="C4" s="36" t="s">
        <v>470</v>
      </c>
      <c r="D4" s="225" t="s">
        <v>471</v>
      </c>
      <c r="E4" s="226">
        <v>2400.0</v>
      </c>
      <c r="F4" s="219">
        <f t="shared" si="1"/>
        <v>2400</v>
      </c>
      <c r="G4" s="82"/>
      <c r="H4" s="82"/>
      <c r="I4" s="82"/>
      <c r="J4" s="82"/>
      <c r="K4" s="82"/>
      <c r="L4" s="82"/>
      <c r="M4" s="220"/>
      <c r="N4" s="82"/>
      <c r="O4" s="82"/>
      <c r="P4" s="82"/>
      <c r="Q4" s="82"/>
      <c r="R4" s="82"/>
      <c r="S4" s="82"/>
      <c r="T4" s="82"/>
      <c r="U4" s="220"/>
      <c r="V4" s="82"/>
      <c r="W4" s="221"/>
      <c r="X4" s="82"/>
      <c r="Y4" s="82"/>
      <c r="Z4" s="82"/>
      <c r="AA4" s="82"/>
      <c r="AB4" s="82"/>
      <c r="AC4" s="82"/>
      <c r="AD4" s="82"/>
      <c r="AE4" s="226"/>
      <c r="AF4" s="82">
        <v>2400.0</v>
      </c>
      <c r="AG4" s="82"/>
      <c r="AH4" s="82"/>
      <c r="AI4" s="82"/>
      <c r="AJ4" s="222"/>
      <c r="AK4" s="222"/>
      <c r="AL4" s="222"/>
      <c r="AM4" s="222"/>
      <c r="AN4" s="222"/>
      <c r="AO4" s="223"/>
      <c r="AP4" s="222"/>
      <c r="AQ4" s="82"/>
      <c r="AR4" s="222"/>
    </row>
    <row r="5" ht="12.75" customHeight="1">
      <c r="A5" s="217">
        <v>1.0</v>
      </c>
      <c r="B5" s="224">
        <v>43136.0</v>
      </c>
      <c r="C5" s="225" t="s">
        <v>472</v>
      </c>
      <c r="D5" s="225" t="s">
        <v>473</v>
      </c>
      <c r="E5" s="226">
        <v>1550.0</v>
      </c>
      <c r="F5" s="219">
        <f t="shared" si="1"/>
        <v>1550</v>
      </c>
      <c r="G5" s="82"/>
      <c r="H5" s="82"/>
      <c r="I5" s="82"/>
      <c r="J5" s="82"/>
      <c r="K5" s="82"/>
      <c r="L5" s="82"/>
      <c r="M5" s="220"/>
      <c r="N5" s="82"/>
      <c r="O5" s="82"/>
      <c r="P5" s="82"/>
      <c r="Q5" s="82"/>
      <c r="R5" s="82"/>
      <c r="S5" s="82"/>
      <c r="T5" s="82"/>
      <c r="U5" s="220"/>
      <c r="V5" s="82"/>
      <c r="W5" s="221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222"/>
      <c r="AK5" s="222"/>
      <c r="AL5" s="222"/>
      <c r="AM5" s="222"/>
      <c r="AN5" s="222"/>
      <c r="AO5" s="223">
        <f>+E5</f>
        <v>1550</v>
      </c>
      <c r="AP5" s="222"/>
      <c r="AQ5" s="82"/>
      <c r="AR5" s="222"/>
    </row>
    <row r="6" ht="12.75" customHeight="1">
      <c r="A6" s="217"/>
      <c r="B6" s="224">
        <v>43136.0</v>
      </c>
      <c r="C6" s="36" t="s">
        <v>356</v>
      </c>
      <c r="D6" s="225" t="s">
        <v>474</v>
      </c>
      <c r="E6" s="226">
        <v>44.5</v>
      </c>
      <c r="F6" s="219">
        <f t="shared" si="1"/>
        <v>44.5</v>
      </c>
      <c r="G6" s="82"/>
      <c r="H6" s="82"/>
      <c r="I6" s="82"/>
      <c r="J6" s="82"/>
      <c r="K6" s="82"/>
      <c r="L6" s="82"/>
      <c r="M6" s="220"/>
      <c r="N6" s="82"/>
      <c r="O6" s="82"/>
      <c r="P6" s="82"/>
      <c r="Q6" s="82"/>
      <c r="R6" s="82"/>
      <c r="S6" s="82"/>
      <c r="T6" s="82"/>
      <c r="U6" s="220"/>
      <c r="V6" s="82"/>
      <c r="W6" s="221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222"/>
      <c r="AK6" s="222"/>
      <c r="AL6" s="222"/>
      <c r="AM6" s="222"/>
      <c r="AN6" s="222">
        <v>44.5</v>
      </c>
      <c r="AO6" s="223"/>
      <c r="AP6" s="222"/>
      <c r="AQ6" s="82"/>
      <c r="AR6" s="222"/>
    </row>
    <row r="7" ht="12.75" customHeight="1">
      <c r="A7" s="217">
        <v>2.0</v>
      </c>
      <c r="B7" s="224">
        <v>43140.0</v>
      </c>
      <c r="C7" s="225" t="s">
        <v>475</v>
      </c>
      <c r="D7" s="225" t="s">
        <v>476</v>
      </c>
      <c r="E7" s="226">
        <v>995.0</v>
      </c>
      <c r="F7" s="219">
        <f t="shared" si="1"/>
        <v>995</v>
      </c>
      <c r="G7" s="82"/>
      <c r="H7" s="82"/>
      <c r="I7" s="82"/>
      <c r="J7" s="82"/>
      <c r="K7" s="82"/>
      <c r="L7" s="82"/>
      <c r="M7" s="220"/>
      <c r="N7" s="82"/>
      <c r="O7" s="82"/>
      <c r="P7" s="82"/>
      <c r="Q7" s="82"/>
      <c r="R7" s="82"/>
      <c r="S7" s="82"/>
      <c r="T7" s="82"/>
      <c r="U7" s="220"/>
      <c r="V7" s="82"/>
      <c r="W7" s="221"/>
      <c r="X7" s="82"/>
      <c r="Y7" s="82"/>
      <c r="Z7" s="82"/>
      <c r="AA7" s="226">
        <f>+E7</f>
        <v>995</v>
      </c>
      <c r="AB7" s="82"/>
      <c r="AC7" s="82"/>
      <c r="AD7" s="82"/>
      <c r="AE7" s="82"/>
      <c r="AF7" s="82"/>
      <c r="AG7" s="82"/>
      <c r="AH7" s="82"/>
      <c r="AI7" s="82"/>
      <c r="AJ7" s="222"/>
      <c r="AK7" s="222"/>
      <c r="AL7" s="222"/>
      <c r="AM7" s="222"/>
      <c r="AN7" s="222"/>
      <c r="AO7" s="223"/>
      <c r="AP7" s="222"/>
      <c r="AQ7" s="82"/>
      <c r="AR7" s="222"/>
    </row>
    <row r="8" ht="12.75" customHeight="1">
      <c r="A8" s="217">
        <v>3.0</v>
      </c>
      <c r="B8" s="224">
        <v>43140.0</v>
      </c>
      <c r="C8" s="225" t="s">
        <v>477</v>
      </c>
      <c r="D8" s="225" t="s">
        <v>478</v>
      </c>
      <c r="E8" s="226">
        <v>10005.0</v>
      </c>
      <c r="F8" s="219">
        <f t="shared" si="1"/>
        <v>10005</v>
      </c>
      <c r="G8" s="82"/>
      <c r="H8" s="82"/>
      <c r="I8" s="82"/>
      <c r="J8" s="82"/>
      <c r="K8" s="82"/>
      <c r="L8" s="82"/>
      <c r="M8" s="220"/>
      <c r="N8" s="82"/>
      <c r="O8" s="82"/>
      <c r="P8" s="82"/>
      <c r="Q8" s="82"/>
      <c r="R8" s="226">
        <f>+E8</f>
        <v>10005</v>
      </c>
      <c r="S8" s="82"/>
      <c r="T8" s="82"/>
      <c r="U8" s="220"/>
      <c r="V8" s="82"/>
      <c r="W8" s="221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222"/>
      <c r="AK8" s="222"/>
      <c r="AL8" s="222"/>
      <c r="AM8" s="222"/>
      <c r="AN8" s="222"/>
      <c r="AO8" s="223"/>
      <c r="AP8" s="222"/>
      <c r="AQ8" s="82"/>
      <c r="AR8" s="222"/>
    </row>
    <row r="9" ht="12.75" customHeight="1">
      <c r="A9" s="217">
        <v>4.0</v>
      </c>
      <c r="B9" s="224">
        <v>43160.0</v>
      </c>
      <c r="C9" s="225" t="s">
        <v>479</v>
      </c>
      <c r="D9" s="225" t="s">
        <v>480</v>
      </c>
      <c r="E9" s="226">
        <v>217.0</v>
      </c>
      <c r="F9" s="219">
        <f t="shared" si="1"/>
        <v>217</v>
      </c>
      <c r="G9" s="82"/>
      <c r="H9" s="82"/>
      <c r="I9" s="82"/>
      <c r="J9" s="82"/>
      <c r="K9" s="82"/>
      <c r="L9" s="82"/>
      <c r="M9" s="220"/>
      <c r="N9" s="82"/>
      <c r="O9" s="82"/>
      <c r="P9" s="82"/>
      <c r="Q9" s="82"/>
      <c r="R9" s="82"/>
      <c r="S9" s="82"/>
      <c r="T9" s="82"/>
      <c r="U9" s="220"/>
      <c r="V9" s="82"/>
      <c r="W9" s="22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222"/>
      <c r="AK9" s="222"/>
      <c r="AL9" s="222"/>
      <c r="AM9" s="222"/>
      <c r="AN9" s="222"/>
      <c r="AO9" s="223">
        <f>+E9</f>
        <v>217</v>
      </c>
      <c r="AP9" s="222"/>
      <c r="AQ9" s="82"/>
      <c r="AR9" s="222"/>
    </row>
    <row r="10" ht="12.75" customHeight="1">
      <c r="A10" s="217">
        <v>5.0</v>
      </c>
      <c r="B10" s="224">
        <v>43160.0</v>
      </c>
      <c r="C10" s="225" t="s">
        <v>443</v>
      </c>
      <c r="D10" s="225" t="s">
        <v>481</v>
      </c>
      <c r="E10" s="226">
        <v>1250.0</v>
      </c>
      <c r="F10" s="219">
        <f t="shared" si="1"/>
        <v>1250</v>
      </c>
      <c r="G10" s="82"/>
      <c r="H10" s="82"/>
      <c r="I10" s="82"/>
      <c r="J10" s="82"/>
      <c r="K10" s="82"/>
      <c r="L10" s="82"/>
      <c r="M10" s="220"/>
      <c r="N10" s="82"/>
      <c r="O10" s="82"/>
      <c r="P10" s="82"/>
      <c r="Q10" s="82"/>
      <c r="R10" s="82"/>
      <c r="S10" s="82"/>
      <c r="T10" s="82"/>
      <c r="U10" s="220"/>
      <c r="V10" s="82"/>
      <c r="W10" s="221"/>
      <c r="X10" s="82"/>
      <c r="Y10" s="82"/>
      <c r="Z10" s="82"/>
      <c r="AA10" s="82"/>
      <c r="AB10" s="82"/>
      <c r="AC10" s="82"/>
      <c r="AD10" s="82"/>
      <c r="AE10" s="226">
        <f>+E10</f>
        <v>1250</v>
      </c>
      <c r="AF10" s="82"/>
      <c r="AG10" s="82"/>
      <c r="AH10" s="82"/>
      <c r="AI10" s="82"/>
      <c r="AJ10" s="222"/>
      <c r="AK10" s="222"/>
      <c r="AL10" s="222"/>
      <c r="AM10" s="222"/>
      <c r="AN10" s="222"/>
      <c r="AO10" s="223"/>
      <c r="AP10" s="222"/>
      <c r="AQ10" s="82"/>
      <c r="AR10" s="222"/>
    </row>
    <row r="11" ht="12.75" customHeight="1">
      <c r="A11" s="217"/>
      <c r="B11" s="224">
        <v>43160.0</v>
      </c>
      <c r="C11" s="36" t="s">
        <v>356</v>
      </c>
      <c r="D11" s="225" t="s">
        <v>482</v>
      </c>
      <c r="E11" s="226">
        <v>52.0</v>
      </c>
      <c r="F11" s="219">
        <f t="shared" si="1"/>
        <v>52</v>
      </c>
      <c r="G11" s="82"/>
      <c r="H11" s="82"/>
      <c r="I11" s="82"/>
      <c r="J11" s="82"/>
      <c r="K11" s="82"/>
      <c r="L11" s="82"/>
      <c r="M11" s="220"/>
      <c r="N11" s="82"/>
      <c r="O11" s="82"/>
      <c r="P11" s="82"/>
      <c r="Q11" s="82"/>
      <c r="R11" s="82"/>
      <c r="S11" s="82"/>
      <c r="T11" s="82"/>
      <c r="U11" s="220"/>
      <c r="V11" s="82"/>
      <c r="W11" s="22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222"/>
      <c r="AK11" s="222"/>
      <c r="AL11" s="222"/>
      <c r="AM11" s="222"/>
      <c r="AN11" s="222">
        <v>52.0</v>
      </c>
      <c r="AO11" s="223"/>
      <c r="AP11" s="222"/>
      <c r="AQ11" s="82"/>
      <c r="AR11" s="222"/>
    </row>
    <row r="12" ht="12.75" customHeight="1">
      <c r="A12" s="217"/>
      <c r="B12" s="224">
        <v>43193.0</v>
      </c>
      <c r="C12" s="36" t="s">
        <v>356</v>
      </c>
      <c r="D12" s="225" t="s">
        <v>483</v>
      </c>
      <c r="E12" s="226">
        <v>49.0</v>
      </c>
      <c r="F12" s="219">
        <f t="shared" si="1"/>
        <v>49</v>
      </c>
      <c r="G12" s="82"/>
      <c r="H12" s="82"/>
      <c r="I12" s="82"/>
      <c r="J12" s="82"/>
      <c r="K12" s="82"/>
      <c r="L12" s="82"/>
      <c r="M12" s="220"/>
      <c r="N12" s="82"/>
      <c r="O12" s="82"/>
      <c r="P12" s="82"/>
      <c r="Q12" s="82"/>
      <c r="R12" s="82"/>
      <c r="S12" s="82"/>
      <c r="T12" s="82"/>
      <c r="U12" s="220"/>
      <c r="V12" s="82"/>
      <c r="W12" s="221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222"/>
      <c r="AK12" s="222"/>
      <c r="AL12" s="222"/>
      <c r="AM12" s="222"/>
      <c r="AN12" s="222">
        <v>49.0</v>
      </c>
      <c r="AO12" s="223"/>
      <c r="AP12" s="222"/>
      <c r="AQ12" s="82"/>
      <c r="AR12" s="222"/>
    </row>
    <row r="13" ht="12.75" customHeight="1">
      <c r="A13" s="217"/>
      <c r="B13" s="224">
        <v>43222.0</v>
      </c>
      <c r="C13" s="36" t="s">
        <v>356</v>
      </c>
      <c r="D13" s="225" t="s">
        <v>484</v>
      </c>
      <c r="E13" s="226">
        <v>40.0</v>
      </c>
      <c r="F13" s="219">
        <f t="shared" si="1"/>
        <v>40</v>
      </c>
      <c r="G13" s="82"/>
      <c r="H13" s="82"/>
      <c r="I13" s="82"/>
      <c r="J13" s="82"/>
      <c r="K13" s="82"/>
      <c r="L13" s="82"/>
      <c r="M13" s="220"/>
      <c r="N13" s="82"/>
      <c r="O13" s="82"/>
      <c r="P13" s="82"/>
      <c r="Q13" s="82"/>
      <c r="R13" s="82"/>
      <c r="S13" s="82"/>
      <c r="T13" s="82"/>
      <c r="U13" s="220"/>
      <c r="V13" s="82"/>
      <c r="W13" s="221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222"/>
      <c r="AK13" s="222"/>
      <c r="AL13" s="222"/>
      <c r="AM13" s="222"/>
      <c r="AN13" s="222">
        <v>40.0</v>
      </c>
      <c r="AO13" s="223"/>
      <c r="AP13" s="222"/>
      <c r="AQ13" s="82"/>
      <c r="AR13" s="222"/>
    </row>
    <row r="14" ht="12.75" customHeight="1">
      <c r="A14" s="217">
        <v>6.0</v>
      </c>
      <c r="B14" s="224">
        <v>43228.0</v>
      </c>
      <c r="C14" s="225" t="s">
        <v>475</v>
      </c>
      <c r="D14" s="225" t="s">
        <v>485</v>
      </c>
      <c r="E14" s="226">
        <v>280.0</v>
      </c>
      <c r="F14" s="219">
        <f t="shared" si="1"/>
        <v>280</v>
      </c>
      <c r="G14" s="82"/>
      <c r="H14" s="82"/>
      <c r="I14" s="82"/>
      <c r="J14" s="82"/>
      <c r="K14" s="82"/>
      <c r="L14" s="82"/>
      <c r="M14" s="220"/>
      <c r="N14" s="82"/>
      <c r="O14" s="82"/>
      <c r="P14" s="82"/>
      <c r="Q14" s="82"/>
      <c r="R14" s="82"/>
      <c r="S14" s="82"/>
      <c r="T14" s="82"/>
      <c r="U14" s="220"/>
      <c r="V14" s="82"/>
      <c r="W14" s="221"/>
      <c r="X14" s="82"/>
      <c r="Y14" s="82"/>
      <c r="Z14" s="82"/>
      <c r="AA14" s="226">
        <f>+E14</f>
        <v>280</v>
      </c>
      <c r="AB14" s="82"/>
      <c r="AC14" s="82"/>
      <c r="AD14" s="82"/>
      <c r="AE14" s="82"/>
      <c r="AF14" s="82"/>
      <c r="AG14" s="82"/>
      <c r="AH14" s="82"/>
      <c r="AI14" s="82"/>
      <c r="AJ14" s="222"/>
      <c r="AK14" s="222"/>
      <c r="AL14" s="222"/>
      <c r="AM14" s="222"/>
      <c r="AN14" s="222"/>
      <c r="AO14" s="223"/>
      <c r="AP14" s="222"/>
      <c r="AQ14" s="82"/>
      <c r="AR14" s="222"/>
    </row>
    <row r="15" ht="12.75" customHeight="1">
      <c r="A15" s="217">
        <v>7.0</v>
      </c>
      <c r="B15" s="224">
        <v>43228.0</v>
      </c>
      <c r="C15" s="225" t="s">
        <v>403</v>
      </c>
      <c r="D15" s="225" t="s">
        <v>486</v>
      </c>
      <c r="E15" s="226">
        <v>2680.0</v>
      </c>
      <c r="F15" s="219">
        <f t="shared" si="1"/>
        <v>2680</v>
      </c>
      <c r="G15" s="82"/>
      <c r="H15" s="82"/>
      <c r="I15" s="82"/>
      <c r="J15" s="82"/>
      <c r="K15" s="82"/>
      <c r="L15" s="82"/>
      <c r="M15" s="220">
        <f>+E15</f>
        <v>2680</v>
      </c>
      <c r="N15" s="82"/>
      <c r="O15" s="82"/>
      <c r="P15" s="82"/>
      <c r="Q15" s="82"/>
      <c r="R15" s="82"/>
      <c r="S15" s="82"/>
      <c r="T15" s="82"/>
      <c r="U15" s="220"/>
      <c r="V15" s="82"/>
      <c r="W15" s="221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222"/>
      <c r="AK15" s="222"/>
      <c r="AL15" s="222"/>
      <c r="AM15" s="222"/>
      <c r="AN15" s="222"/>
      <c r="AO15" s="223"/>
      <c r="AP15" s="222"/>
      <c r="AQ15" s="82"/>
      <c r="AR15" s="222"/>
    </row>
    <row r="16" ht="12.75" customHeight="1">
      <c r="A16" s="217">
        <v>8.0</v>
      </c>
      <c r="B16" s="224">
        <v>43243.0</v>
      </c>
      <c r="C16" s="48" t="s">
        <v>487</v>
      </c>
      <c r="D16" s="225" t="s">
        <v>488</v>
      </c>
      <c r="E16" s="226">
        <v>1600.0</v>
      </c>
      <c r="F16" s="219">
        <f t="shared" si="1"/>
        <v>1600</v>
      </c>
      <c r="G16" s="82"/>
      <c r="H16" s="82"/>
      <c r="I16" s="82"/>
      <c r="J16" s="226">
        <f>+E16</f>
        <v>1600</v>
      </c>
      <c r="K16" s="82"/>
      <c r="L16" s="82"/>
      <c r="M16" s="220"/>
      <c r="N16" s="82"/>
      <c r="O16" s="82"/>
      <c r="P16" s="82"/>
      <c r="Q16" s="82"/>
      <c r="R16" s="82"/>
      <c r="S16" s="82"/>
      <c r="T16" s="82"/>
      <c r="U16" s="220"/>
      <c r="V16" s="82"/>
      <c r="W16" s="221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222"/>
      <c r="AK16" s="222"/>
      <c r="AL16" s="222"/>
      <c r="AM16" s="222"/>
      <c r="AN16" s="222"/>
      <c r="AO16" s="223"/>
      <c r="AP16" s="222"/>
      <c r="AQ16" s="82"/>
      <c r="AR16" s="222"/>
    </row>
    <row r="17" ht="12.75" customHeight="1">
      <c r="A17" s="217"/>
      <c r="B17" s="224">
        <v>43252.0</v>
      </c>
      <c r="C17" s="36" t="s">
        <v>356</v>
      </c>
      <c r="D17" s="225" t="s">
        <v>489</v>
      </c>
      <c r="E17" s="226">
        <v>46.0</v>
      </c>
      <c r="F17" s="219">
        <f t="shared" si="1"/>
        <v>46</v>
      </c>
      <c r="G17" s="82"/>
      <c r="H17" s="82"/>
      <c r="I17" s="82"/>
      <c r="J17" s="82"/>
      <c r="K17" s="82"/>
      <c r="L17" s="82"/>
      <c r="M17" s="220"/>
      <c r="N17" s="82"/>
      <c r="O17" s="82"/>
      <c r="P17" s="82"/>
      <c r="Q17" s="82"/>
      <c r="R17" s="82"/>
      <c r="S17" s="82"/>
      <c r="T17" s="82"/>
      <c r="U17" s="220"/>
      <c r="V17" s="82"/>
      <c r="W17" s="221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222"/>
      <c r="AK17" s="222"/>
      <c r="AL17" s="222"/>
      <c r="AM17" s="222"/>
      <c r="AN17" s="222">
        <v>46.0</v>
      </c>
      <c r="AO17" s="223"/>
      <c r="AP17" s="222"/>
      <c r="AQ17" s="82"/>
      <c r="AR17" s="222"/>
    </row>
    <row r="18" ht="12.75" customHeight="1">
      <c r="A18" s="217"/>
      <c r="B18" s="224">
        <v>43283.0</v>
      </c>
      <c r="C18" s="36" t="s">
        <v>356</v>
      </c>
      <c r="D18" s="225" t="s">
        <v>490</v>
      </c>
      <c r="E18" s="227">
        <v>40.0</v>
      </c>
      <c r="F18" s="219">
        <f t="shared" si="1"/>
        <v>40</v>
      </c>
      <c r="G18" s="82"/>
      <c r="H18" s="82"/>
      <c r="I18" s="82"/>
      <c r="J18" s="82"/>
      <c r="K18" s="82"/>
      <c r="L18" s="82"/>
      <c r="M18" s="220"/>
      <c r="N18" s="82"/>
      <c r="O18" s="82"/>
      <c r="P18" s="82"/>
      <c r="Q18" s="82"/>
      <c r="R18" s="82"/>
      <c r="S18" s="82"/>
      <c r="T18" s="82"/>
      <c r="U18" s="220"/>
      <c r="V18" s="82"/>
      <c r="W18" s="221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222"/>
      <c r="AK18" s="222"/>
      <c r="AL18" s="222"/>
      <c r="AM18" s="222"/>
      <c r="AN18" s="222">
        <v>40.0</v>
      </c>
      <c r="AO18" s="223"/>
      <c r="AP18" s="222"/>
      <c r="AQ18" s="82"/>
      <c r="AR18" s="222"/>
    </row>
    <row r="19" ht="12.75" customHeight="1">
      <c r="A19" s="217"/>
      <c r="B19" s="224">
        <v>43313.0</v>
      </c>
      <c r="C19" s="36" t="s">
        <v>356</v>
      </c>
      <c r="D19" s="225" t="s">
        <v>491</v>
      </c>
      <c r="E19" s="227">
        <v>40.0</v>
      </c>
      <c r="F19" s="219">
        <f t="shared" si="1"/>
        <v>40</v>
      </c>
      <c r="G19" s="82"/>
      <c r="H19" s="82"/>
      <c r="I19" s="82"/>
      <c r="J19" s="82"/>
      <c r="K19" s="82"/>
      <c r="L19" s="82"/>
      <c r="M19" s="220"/>
      <c r="N19" s="82"/>
      <c r="O19" s="82"/>
      <c r="P19" s="82"/>
      <c r="Q19" s="82"/>
      <c r="R19" s="82"/>
      <c r="S19" s="82"/>
      <c r="T19" s="82"/>
      <c r="U19" s="220"/>
      <c r="V19" s="82"/>
      <c r="W19" s="221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222"/>
      <c r="AK19" s="222"/>
      <c r="AL19" s="222"/>
      <c r="AM19" s="222"/>
      <c r="AN19" s="222">
        <v>40.0</v>
      </c>
      <c r="AO19" s="223"/>
      <c r="AP19" s="222"/>
      <c r="AQ19" s="82"/>
      <c r="AR19" s="222"/>
    </row>
    <row r="20" ht="12.75" customHeight="1">
      <c r="A20" s="217">
        <v>9.0</v>
      </c>
      <c r="B20" s="224">
        <v>43326.0</v>
      </c>
      <c r="C20" s="225" t="s">
        <v>492</v>
      </c>
      <c r="D20" s="225" t="s">
        <v>493</v>
      </c>
      <c r="E20" s="227">
        <v>34500.0</v>
      </c>
      <c r="F20" s="219">
        <f t="shared" si="1"/>
        <v>34500</v>
      </c>
      <c r="G20" s="82"/>
      <c r="H20" s="82"/>
      <c r="I20" s="82"/>
      <c r="J20" s="226">
        <f>+E20</f>
        <v>34500</v>
      </c>
      <c r="K20" s="82"/>
      <c r="L20" s="82"/>
      <c r="M20" s="220"/>
      <c r="N20" s="82"/>
      <c r="O20" s="82"/>
      <c r="P20" s="82"/>
      <c r="Q20" s="82"/>
      <c r="R20" s="82"/>
      <c r="S20" s="82"/>
      <c r="T20" s="82"/>
      <c r="U20" s="220"/>
      <c r="V20" s="82"/>
      <c r="W20" s="221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222"/>
      <c r="AK20" s="222"/>
      <c r="AL20" s="222"/>
      <c r="AM20" s="222"/>
      <c r="AN20" s="222"/>
      <c r="AO20" s="223"/>
      <c r="AP20" s="222"/>
      <c r="AQ20" s="82"/>
      <c r="AR20" s="222"/>
    </row>
    <row r="21" ht="12.75" customHeight="1">
      <c r="A21" s="217"/>
      <c r="B21" s="224">
        <v>43346.0</v>
      </c>
      <c r="C21" s="36" t="s">
        <v>356</v>
      </c>
      <c r="D21" s="225" t="s">
        <v>494</v>
      </c>
      <c r="E21" s="227">
        <v>41.5</v>
      </c>
      <c r="F21" s="219">
        <f t="shared" si="1"/>
        <v>41.5</v>
      </c>
      <c r="G21" s="82"/>
      <c r="H21" s="82"/>
      <c r="I21" s="82"/>
      <c r="J21" s="82"/>
      <c r="K21" s="82"/>
      <c r="L21" s="82"/>
      <c r="M21" s="220"/>
      <c r="N21" s="82"/>
      <c r="O21" s="82"/>
      <c r="P21" s="82"/>
      <c r="Q21" s="82"/>
      <c r="R21" s="82"/>
      <c r="S21" s="82"/>
      <c r="T21" s="82"/>
      <c r="U21" s="220"/>
      <c r="V21" s="82"/>
      <c r="W21" s="221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222"/>
      <c r="AK21" s="222"/>
      <c r="AL21" s="222"/>
      <c r="AM21" s="222"/>
      <c r="AN21" s="222">
        <v>41.5</v>
      </c>
      <c r="AO21" s="223"/>
      <c r="AP21" s="222"/>
      <c r="AQ21" s="82"/>
      <c r="AR21" s="222"/>
    </row>
    <row r="22" ht="12.75" customHeight="1">
      <c r="A22" s="217">
        <v>10.0</v>
      </c>
      <c r="B22" s="224">
        <v>43353.0</v>
      </c>
      <c r="C22" s="225" t="s">
        <v>495</v>
      </c>
      <c r="D22" s="225" t="s">
        <v>496</v>
      </c>
      <c r="E22" s="227">
        <v>379.0</v>
      </c>
      <c r="F22" s="219">
        <f t="shared" si="1"/>
        <v>379</v>
      </c>
      <c r="G22" s="82"/>
      <c r="H22" s="82"/>
      <c r="I22" s="82"/>
      <c r="J22" s="82"/>
      <c r="K22" s="82"/>
      <c r="L22" s="82"/>
      <c r="M22" s="220"/>
      <c r="N22" s="82"/>
      <c r="O22" s="82"/>
      <c r="P22" s="82"/>
      <c r="Q22" s="82"/>
      <c r="R22" s="82"/>
      <c r="S22" s="82"/>
      <c r="T22" s="82"/>
      <c r="U22" s="220"/>
      <c r="V22" s="82"/>
      <c r="W22" s="221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222"/>
      <c r="AK22" s="222"/>
      <c r="AL22" s="222"/>
      <c r="AM22" s="222"/>
      <c r="AN22" s="222"/>
      <c r="AO22" s="223">
        <v>379.0</v>
      </c>
      <c r="AP22" s="222"/>
      <c r="AQ22" s="82"/>
      <c r="AR22" s="222"/>
    </row>
    <row r="23" ht="12.0" customHeight="1">
      <c r="A23" s="217"/>
      <c r="B23" s="224">
        <v>43374.0</v>
      </c>
      <c r="C23" s="225" t="s">
        <v>356</v>
      </c>
      <c r="D23" s="225" t="s">
        <v>497</v>
      </c>
      <c r="E23" s="227">
        <v>49.0</v>
      </c>
      <c r="F23" s="219">
        <f t="shared" si="1"/>
        <v>49</v>
      </c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226">
        <f t="shared" ref="AN23:AN24" si="2">+E23</f>
        <v>49</v>
      </c>
      <c r="AO23" s="82"/>
      <c r="AP23" s="222"/>
      <c r="AQ23" s="222"/>
      <c r="AR23" s="222"/>
    </row>
    <row r="24" ht="14.25" customHeight="1">
      <c r="A24" s="217"/>
      <c r="B24" s="224">
        <v>43405.0</v>
      </c>
      <c r="C24" s="225" t="s">
        <v>356</v>
      </c>
      <c r="D24" s="225" t="s">
        <v>498</v>
      </c>
      <c r="E24" s="227">
        <v>40.0</v>
      </c>
      <c r="F24" s="219">
        <f t="shared" si="1"/>
        <v>40</v>
      </c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226">
        <f t="shared" si="2"/>
        <v>40</v>
      </c>
      <c r="AO24" s="82"/>
      <c r="AP24" s="222"/>
      <c r="AQ24" s="222"/>
      <c r="AR24" s="222"/>
    </row>
    <row r="25" ht="12.75" customHeight="1">
      <c r="A25" s="217">
        <v>14.0</v>
      </c>
      <c r="B25" s="224">
        <v>43437.0</v>
      </c>
      <c r="C25" s="225" t="s">
        <v>499</v>
      </c>
      <c r="D25" s="225" t="s">
        <v>500</v>
      </c>
      <c r="E25" s="227">
        <v>541.0</v>
      </c>
      <c r="F25" s="219">
        <f t="shared" si="1"/>
        <v>541</v>
      </c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226">
        <f>+E25</f>
        <v>541</v>
      </c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222"/>
      <c r="AQ25" s="222"/>
      <c r="AR25" s="222"/>
    </row>
    <row r="26" ht="12.75" customHeight="1">
      <c r="A26" s="217">
        <v>12.0</v>
      </c>
      <c r="B26" s="224">
        <v>43437.0</v>
      </c>
      <c r="C26" s="225" t="s">
        <v>443</v>
      </c>
      <c r="D26" s="225" t="s">
        <v>501</v>
      </c>
      <c r="E26" s="227">
        <v>2000.0</v>
      </c>
      <c r="F26" s="219">
        <f t="shared" si="1"/>
        <v>2000</v>
      </c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226">
        <f>+E26</f>
        <v>2000</v>
      </c>
      <c r="AG26" s="82"/>
      <c r="AH26" s="82"/>
      <c r="AI26" s="82"/>
      <c r="AJ26" s="82"/>
      <c r="AK26" s="82"/>
      <c r="AL26" s="82"/>
      <c r="AM26" s="82"/>
      <c r="AN26" s="82"/>
      <c r="AO26" s="82"/>
      <c r="AP26" s="222"/>
      <c r="AQ26" s="222"/>
      <c r="AR26" s="222"/>
    </row>
    <row r="27" ht="15.0" customHeight="1">
      <c r="A27" s="217"/>
      <c r="B27" s="224">
        <v>43437.0</v>
      </c>
      <c r="C27" s="225" t="s">
        <v>356</v>
      </c>
      <c r="D27" s="225" t="s">
        <v>502</v>
      </c>
      <c r="E27" s="227">
        <v>40.0</v>
      </c>
      <c r="F27" s="219">
        <f t="shared" si="1"/>
        <v>40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226">
        <f>+E27</f>
        <v>40</v>
      </c>
      <c r="AO27" s="82"/>
      <c r="AP27" s="222"/>
      <c r="AQ27" s="222"/>
      <c r="AR27" s="222"/>
    </row>
    <row r="28" ht="12.75" customHeight="1">
      <c r="A28" s="217">
        <v>11.0</v>
      </c>
      <c r="B28" s="224">
        <v>43451.0</v>
      </c>
      <c r="C28" s="225" t="s">
        <v>503</v>
      </c>
      <c r="D28" s="225" t="s">
        <v>504</v>
      </c>
      <c r="E28" s="227">
        <v>394.0</v>
      </c>
      <c r="F28" s="219">
        <f t="shared" si="1"/>
        <v>394</v>
      </c>
      <c r="G28" s="82"/>
      <c r="H28" s="82"/>
      <c r="I28" s="82"/>
      <c r="J28" s="82"/>
      <c r="K28" s="82"/>
      <c r="L28" s="82"/>
      <c r="M28" s="220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>
        <v>394.0</v>
      </c>
      <c r="AE28" s="82"/>
      <c r="AF28" s="82"/>
      <c r="AG28" s="82"/>
      <c r="AH28" s="82"/>
      <c r="AI28" s="82"/>
      <c r="AJ28" s="222"/>
      <c r="AK28" s="222"/>
      <c r="AL28" s="222"/>
      <c r="AM28" s="222"/>
      <c r="AN28" s="222"/>
      <c r="AO28" s="223"/>
      <c r="AP28" s="222"/>
      <c r="AQ28" s="82"/>
      <c r="AR28" s="222"/>
    </row>
    <row r="29" ht="12.75" customHeight="1">
      <c r="A29" s="217">
        <v>13.0</v>
      </c>
      <c r="B29" s="224">
        <v>43451.0</v>
      </c>
      <c r="C29" s="225" t="s">
        <v>403</v>
      </c>
      <c r="D29" s="225" t="s">
        <v>505</v>
      </c>
      <c r="E29" s="227">
        <v>870.0</v>
      </c>
      <c r="F29" s="219">
        <f t="shared" si="1"/>
        <v>870</v>
      </c>
      <c r="G29" s="82"/>
      <c r="H29" s="82"/>
      <c r="I29" s="82"/>
      <c r="J29" s="82"/>
      <c r="K29" s="82"/>
      <c r="L29" s="48"/>
      <c r="M29" s="82">
        <v>870.0</v>
      </c>
      <c r="N29" s="82"/>
      <c r="O29" s="82"/>
      <c r="P29" s="82"/>
      <c r="Q29" s="82"/>
      <c r="R29" s="82"/>
      <c r="S29" s="82"/>
      <c r="T29" s="82"/>
      <c r="U29" s="220"/>
      <c r="V29" s="82"/>
      <c r="W29" s="221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222"/>
      <c r="AK29" s="222"/>
      <c r="AL29" s="222"/>
      <c r="AM29" s="222"/>
      <c r="AN29" s="222"/>
      <c r="AO29" s="223"/>
      <c r="AP29" s="222"/>
      <c r="AQ29" s="82"/>
      <c r="AR29" s="222"/>
    </row>
    <row r="30" ht="12.75" customHeight="1">
      <c r="A30" s="217"/>
      <c r="B30" s="224"/>
      <c r="C30" s="225"/>
      <c r="D30" s="225"/>
      <c r="E30" s="227"/>
      <c r="F30" s="226"/>
      <c r="G30" s="82"/>
      <c r="H30" s="82"/>
      <c r="I30" s="82"/>
      <c r="J30" s="82"/>
      <c r="K30" s="82"/>
      <c r="L30" s="48"/>
      <c r="M30" s="82"/>
      <c r="N30" s="82"/>
      <c r="O30" s="82"/>
      <c r="P30" s="82"/>
      <c r="Q30" s="82"/>
      <c r="R30" s="82"/>
      <c r="S30" s="82"/>
      <c r="T30" s="82"/>
      <c r="U30" s="220"/>
      <c r="V30" s="82"/>
      <c r="W30" s="221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222"/>
      <c r="AK30" s="222"/>
      <c r="AL30" s="222"/>
      <c r="AM30" s="48"/>
      <c r="AN30" s="222"/>
      <c r="AO30" s="223"/>
      <c r="AP30" s="222"/>
      <c r="AQ30" s="82"/>
      <c r="AR30" s="222"/>
    </row>
    <row r="31" ht="12.75" customHeight="1">
      <c r="A31" s="217"/>
      <c r="B31" s="224"/>
      <c r="C31" s="225" t="s">
        <v>506</v>
      </c>
      <c r="D31" s="225"/>
      <c r="E31" s="226">
        <f>SUM(E3:E29)</f>
        <v>60187.5</v>
      </c>
      <c r="F31" s="226">
        <f>SUM(G31:AR31)</f>
        <v>60187.5</v>
      </c>
      <c r="G31" s="82">
        <f t="shared" ref="G31:AR31" si="3">SUM(G3:G29)</f>
        <v>0</v>
      </c>
      <c r="H31" s="82">
        <f t="shared" si="3"/>
        <v>0</v>
      </c>
      <c r="I31" s="82">
        <f t="shared" si="3"/>
        <v>0</v>
      </c>
      <c r="J31" s="82">
        <f t="shared" si="3"/>
        <v>36100</v>
      </c>
      <c r="K31" s="82">
        <f t="shared" si="3"/>
        <v>0</v>
      </c>
      <c r="L31" s="82">
        <f t="shared" si="3"/>
        <v>0</v>
      </c>
      <c r="M31" s="220">
        <f t="shared" si="3"/>
        <v>3550</v>
      </c>
      <c r="N31" s="82">
        <f t="shared" si="3"/>
        <v>0</v>
      </c>
      <c r="O31" s="82">
        <f t="shared" si="3"/>
        <v>0</v>
      </c>
      <c r="P31" s="82">
        <f t="shared" si="3"/>
        <v>0</v>
      </c>
      <c r="Q31" s="82">
        <f t="shared" si="3"/>
        <v>0</v>
      </c>
      <c r="R31" s="82">
        <f t="shared" si="3"/>
        <v>10005</v>
      </c>
      <c r="S31" s="82">
        <f t="shared" si="3"/>
        <v>0</v>
      </c>
      <c r="T31" s="82">
        <f t="shared" si="3"/>
        <v>0</v>
      </c>
      <c r="U31" s="220">
        <f t="shared" si="3"/>
        <v>0</v>
      </c>
      <c r="V31" s="82">
        <f t="shared" si="3"/>
        <v>0</v>
      </c>
      <c r="W31" s="221">
        <f t="shared" si="3"/>
        <v>0</v>
      </c>
      <c r="X31" s="82">
        <f t="shared" si="3"/>
        <v>0</v>
      </c>
      <c r="Y31" s="82">
        <f t="shared" si="3"/>
        <v>0</v>
      </c>
      <c r="Z31" s="82">
        <f t="shared" si="3"/>
        <v>541</v>
      </c>
      <c r="AA31" s="82">
        <f t="shared" si="3"/>
        <v>1275</v>
      </c>
      <c r="AB31" s="82">
        <f t="shared" si="3"/>
        <v>0</v>
      </c>
      <c r="AC31" s="82">
        <f t="shared" si="3"/>
        <v>0</v>
      </c>
      <c r="AD31" s="82">
        <f t="shared" si="3"/>
        <v>394</v>
      </c>
      <c r="AE31" s="82">
        <f t="shared" si="3"/>
        <v>1250</v>
      </c>
      <c r="AF31" s="82">
        <f t="shared" si="3"/>
        <v>4400</v>
      </c>
      <c r="AG31" s="82">
        <f t="shared" si="3"/>
        <v>0</v>
      </c>
      <c r="AH31" s="82">
        <f t="shared" si="3"/>
        <v>0</v>
      </c>
      <c r="AI31" s="82">
        <f t="shared" si="3"/>
        <v>0</v>
      </c>
      <c r="AJ31" s="222">
        <f t="shared" si="3"/>
        <v>0</v>
      </c>
      <c r="AK31" s="222">
        <f t="shared" si="3"/>
        <v>0</v>
      </c>
      <c r="AL31" s="222">
        <f t="shared" si="3"/>
        <v>0</v>
      </c>
      <c r="AM31" s="48">
        <f t="shared" si="3"/>
        <v>0</v>
      </c>
      <c r="AN31" s="222">
        <f t="shared" si="3"/>
        <v>526.5</v>
      </c>
      <c r="AO31" s="223">
        <f t="shared" si="3"/>
        <v>2146</v>
      </c>
      <c r="AP31" s="222">
        <f t="shared" si="3"/>
        <v>0</v>
      </c>
      <c r="AQ31" s="82">
        <f t="shared" si="3"/>
        <v>0</v>
      </c>
      <c r="AR31" s="222">
        <f t="shared" si="3"/>
        <v>0</v>
      </c>
    </row>
    <row r="32" ht="12.75" customHeight="1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</row>
    <row r="33" ht="12.75" customHeight="1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</row>
    <row r="34" ht="12.75" customHeight="1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8"/>
      <c r="BE34" s="228"/>
      <c r="BF34" s="228"/>
      <c r="BG34" s="228"/>
      <c r="BH34" s="228"/>
      <c r="BI34" s="228"/>
      <c r="BJ34" s="228"/>
      <c r="BK34" s="228"/>
      <c r="BL34" s="228"/>
    </row>
    <row r="35" ht="12.75" customHeight="1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</row>
    <row r="36" ht="12.75" customHeight="1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</row>
    <row r="37" ht="12.75" customHeight="1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</row>
    <row r="38" ht="12.75" customHeight="1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228"/>
      <c r="BH38" s="228"/>
      <c r="BI38" s="228"/>
      <c r="BJ38" s="228"/>
      <c r="BK38" s="228"/>
      <c r="BL38" s="228"/>
    </row>
    <row r="39" ht="12.75" customHeight="1"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</row>
    <row r="40" ht="12.75" customHeight="1"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</row>
    <row r="41" ht="12.75" customHeight="1">
      <c r="B41" s="228"/>
      <c r="C41" s="200"/>
      <c r="D41" s="199"/>
      <c r="E41" s="229"/>
      <c r="F41" s="230"/>
      <c r="M41" s="208"/>
      <c r="U41" s="208"/>
      <c r="AO41" s="208"/>
    </row>
    <row r="42" ht="12.75" customHeight="1">
      <c r="B42" s="228"/>
      <c r="C42" s="200"/>
      <c r="D42" s="199"/>
      <c r="E42" s="229"/>
      <c r="F42" s="230"/>
      <c r="M42" s="208"/>
      <c r="U42" s="208"/>
      <c r="AO42" s="208"/>
    </row>
    <row r="43" ht="12.75" customHeight="1">
      <c r="B43" s="228"/>
      <c r="C43" s="200"/>
      <c r="D43" s="199"/>
      <c r="E43" s="229"/>
      <c r="F43" s="230"/>
      <c r="M43" s="208"/>
      <c r="U43" s="208"/>
      <c r="AO43" s="208"/>
    </row>
    <row r="44" ht="12.75" customHeight="1">
      <c r="B44" s="228"/>
      <c r="C44" s="200"/>
      <c r="D44" s="199"/>
      <c r="E44" s="229"/>
      <c r="F44" s="230"/>
      <c r="M44" s="208"/>
      <c r="U44" s="208"/>
      <c r="AO44" s="208"/>
    </row>
    <row r="45" ht="12.75" customHeight="1">
      <c r="B45" s="228"/>
      <c r="C45" s="199"/>
      <c r="D45" s="199"/>
      <c r="E45" s="229"/>
      <c r="F45" s="230"/>
      <c r="L45" s="231"/>
      <c r="M45" s="208"/>
      <c r="U45" s="208"/>
      <c r="AO45" s="208"/>
    </row>
    <row r="46" ht="12.75" customHeight="1">
      <c r="F46" s="208"/>
    </row>
    <row r="47" ht="12.75" customHeight="1">
      <c r="I47" s="232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fitToHeight="0"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1.43"/>
    <col customWidth="1" min="4" max="4" width="23.14"/>
    <col customWidth="1" min="5" max="26" width="11.43"/>
  </cols>
  <sheetData>
    <row r="1" ht="12.75" customHeight="1">
      <c r="A1" s="233" t="s">
        <v>507</v>
      </c>
      <c r="B1" s="112">
        <f>R16</f>
        <v>9110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T1" s="50" t="s">
        <v>508</v>
      </c>
    </row>
    <row r="2" ht="12.75" customHeight="1">
      <c r="A2" s="50"/>
      <c r="B2" s="50"/>
      <c r="C2" s="109">
        <v>2001.0</v>
      </c>
      <c r="D2" s="109">
        <v>2002.0</v>
      </c>
      <c r="E2" s="109">
        <v>2003.0</v>
      </c>
      <c r="F2" s="109">
        <v>2004.0</v>
      </c>
      <c r="G2" s="109">
        <v>2005.0</v>
      </c>
      <c r="H2" s="109">
        <v>2006.0</v>
      </c>
      <c r="I2" s="109">
        <v>2007.0</v>
      </c>
      <c r="J2" s="109">
        <v>2008.0</v>
      </c>
      <c r="K2" s="109">
        <v>2009.0</v>
      </c>
      <c r="L2" s="109">
        <v>2010.0</v>
      </c>
      <c r="M2" s="109">
        <v>2011.0</v>
      </c>
      <c r="N2" s="109">
        <v>2012.0</v>
      </c>
      <c r="O2" s="109">
        <v>2013.0</v>
      </c>
      <c r="P2" s="109">
        <v>2014.0</v>
      </c>
      <c r="Q2" s="109">
        <v>2015.0</v>
      </c>
      <c r="R2" s="233">
        <v>2016.0</v>
      </c>
      <c r="S2" s="233">
        <v>2018.0</v>
      </c>
      <c r="T2" s="50"/>
    </row>
    <row r="3" ht="12.75" customHeight="1">
      <c r="A3" s="109" t="s">
        <v>509</v>
      </c>
      <c r="B3" s="50"/>
      <c r="C3" s="50"/>
      <c r="D3" s="112">
        <v>1250.0</v>
      </c>
      <c r="E3" s="112">
        <f>8*300</f>
        <v>2400</v>
      </c>
      <c r="F3" s="112">
        <f>10*300</f>
        <v>3000</v>
      </c>
      <c r="G3" s="112">
        <v>300.0</v>
      </c>
      <c r="H3" s="112">
        <v>300.0</v>
      </c>
      <c r="I3" s="112">
        <f>3*300</f>
        <v>900</v>
      </c>
      <c r="J3" s="112">
        <v>900.0</v>
      </c>
      <c r="K3" s="112">
        <v>0.0</v>
      </c>
      <c r="L3" s="112">
        <v>0.0</v>
      </c>
      <c r="M3" s="112">
        <v>4200.0</v>
      </c>
      <c r="N3" s="112">
        <v>6000.0</v>
      </c>
      <c r="O3" s="112">
        <v>0.0</v>
      </c>
      <c r="P3" s="112">
        <v>0.0</v>
      </c>
      <c r="Q3">
        <v>400.0</v>
      </c>
      <c r="R3" s="208"/>
      <c r="S3" s="208">
        <v>5000.0</v>
      </c>
      <c r="T3" s="50" t="s">
        <v>510</v>
      </c>
    </row>
    <row r="4" ht="12.75" customHeight="1">
      <c r="A4" s="109" t="s">
        <v>511</v>
      </c>
      <c r="B4" s="50"/>
      <c r="C4" s="50"/>
      <c r="D4" s="112">
        <v>1190.0</v>
      </c>
      <c r="E4" s="112">
        <v>0.0</v>
      </c>
      <c r="F4" s="112">
        <v>0.0</v>
      </c>
      <c r="G4" s="112">
        <v>-150.0</v>
      </c>
      <c r="H4" s="112">
        <v>0.0</v>
      </c>
      <c r="I4" s="112">
        <v>660.0</v>
      </c>
      <c r="J4" s="112">
        <v>0.0</v>
      </c>
      <c r="K4" s="112">
        <v>1500.0</v>
      </c>
      <c r="L4" s="112">
        <v>2640.0</v>
      </c>
      <c r="M4" s="112">
        <v>550.0</v>
      </c>
      <c r="N4" s="112">
        <v>770.0</v>
      </c>
      <c r="O4" s="112">
        <v>2200.0</v>
      </c>
      <c r="P4" s="112">
        <v>0.0</v>
      </c>
      <c r="Q4">
        <v>3520.0</v>
      </c>
      <c r="R4" s="234">
        <f>E34</f>
        <v>660</v>
      </c>
      <c r="S4" s="234"/>
      <c r="T4" s="50" t="s">
        <v>512</v>
      </c>
    </row>
    <row r="5" ht="12.75" customHeight="1">
      <c r="A5" s="109" t="s">
        <v>513</v>
      </c>
      <c r="B5" s="50"/>
      <c r="C5" s="50"/>
      <c r="D5" s="50"/>
      <c r="E5" s="50"/>
      <c r="F5" s="50"/>
      <c r="G5" s="50"/>
      <c r="H5" s="50"/>
      <c r="I5" s="50"/>
      <c r="J5" s="112">
        <v>1542.0</v>
      </c>
      <c r="K5" s="112">
        <v>0.0</v>
      </c>
      <c r="L5" s="112">
        <v>0.0</v>
      </c>
      <c r="M5" s="112">
        <v>0.0</v>
      </c>
      <c r="N5" s="112"/>
      <c r="O5" s="112">
        <v>12000.0</v>
      </c>
      <c r="P5" s="112">
        <v>7500.0</v>
      </c>
      <c r="R5" s="50"/>
      <c r="S5" s="50"/>
      <c r="T5" s="50"/>
    </row>
    <row r="6" ht="12.75" customHeight="1">
      <c r="A6" s="109" t="s">
        <v>514</v>
      </c>
      <c r="B6" s="50"/>
      <c r="C6" s="112">
        <v>3390.0</v>
      </c>
      <c r="D6" s="50"/>
      <c r="E6" s="112">
        <v>200.0</v>
      </c>
      <c r="F6" s="112">
        <v>400.0</v>
      </c>
      <c r="G6" s="112">
        <v>200.0</v>
      </c>
      <c r="H6" s="50"/>
      <c r="I6" s="50"/>
      <c r="J6" s="112">
        <f>3500+7500</f>
        <v>11000</v>
      </c>
      <c r="K6" s="112">
        <v>0.0</v>
      </c>
      <c r="L6" s="112">
        <v>7500.0</v>
      </c>
      <c r="M6" s="112"/>
      <c r="N6" s="112"/>
      <c r="O6" s="235">
        <v>1000.0</v>
      </c>
      <c r="P6" s="235"/>
      <c r="R6" s="236">
        <f>(E33+E32)*1</f>
        <v>8900</v>
      </c>
      <c r="S6" s="236"/>
      <c r="T6" s="50" t="s">
        <v>515</v>
      </c>
    </row>
    <row r="7" ht="12.75" customHeight="1">
      <c r="A7" s="109"/>
      <c r="B7" s="50"/>
      <c r="C7" s="112"/>
      <c r="D7" s="50"/>
      <c r="E7" s="112"/>
      <c r="F7" s="112"/>
      <c r="G7" s="112"/>
      <c r="H7" s="50"/>
      <c r="I7" s="50"/>
      <c r="J7" s="112"/>
      <c r="K7" s="112"/>
      <c r="L7" s="112"/>
      <c r="M7" s="112"/>
      <c r="N7" s="112"/>
      <c r="O7" s="235"/>
      <c r="P7" s="235"/>
      <c r="R7" s="236"/>
      <c r="S7" s="236"/>
      <c r="T7" s="50"/>
    </row>
    <row r="8" ht="12.75" customHeight="1">
      <c r="A8" s="109" t="s">
        <v>516</v>
      </c>
      <c r="B8" s="50"/>
      <c r="C8" s="50"/>
      <c r="D8" s="112">
        <v>3980.0</v>
      </c>
      <c r="E8" s="112">
        <v>1440.0</v>
      </c>
      <c r="F8" s="50"/>
      <c r="G8" s="112">
        <v>400.0</v>
      </c>
      <c r="H8" s="112">
        <v>200.0</v>
      </c>
      <c r="I8" s="50"/>
      <c r="J8" s="112">
        <v>0.0</v>
      </c>
      <c r="K8" s="112">
        <v>0.0</v>
      </c>
      <c r="L8" s="112">
        <v>2100.0</v>
      </c>
      <c r="M8" s="112">
        <v>10140.0</v>
      </c>
      <c r="N8" s="112">
        <v>850.0</v>
      </c>
      <c r="O8" s="112">
        <v>850.0</v>
      </c>
      <c r="P8" s="112">
        <v>14430.0</v>
      </c>
      <c r="Q8">
        <f>18040-10540</f>
        <v>7500</v>
      </c>
      <c r="R8" s="237">
        <f>E23-E29</f>
        <v>879</v>
      </c>
      <c r="S8" s="237"/>
      <c r="T8" s="108" t="s">
        <v>517</v>
      </c>
    </row>
    <row r="9" ht="12.75" customHeight="1">
      <c r="A9" s="109" t="s">
        <v>518</v>
      </c>
      <c r="B9" s="50"/>
      <c r="C9" s="50"/>
      <c r="D9" s="50"/>
      <c r="E9" s="50"/>
      <c r="F9" s="112">
        <v>2400.0</v>
      </c>
      <c r="G9" s="50"/>
      <c r="H9" s="50"/>
      <c r="I9" s="112">
        <v>600.0</v>
      </c>
      <c r="J9" s="112">
        <v>1850.0</v>
      </c>
      <c r="K9" s="112">
        <v>900.0</v>
      </c>
      <c r="L9" s="112">
        <v>3855.0</v>
      </c>
      <c r="M9" s="112"/>
      <c r="N9" s="112"/>
      <c r="O9" s="112"/>
      <c r="P9" s="112"/>
      <c r="R9" s="50"/>
      <c r="S9" s="50"/>
      <c r="T9" s="50"/>
    </row>
    <row r="10" ht="12.75" customHeight="1">
      <c r="A10" s="109" t="s">
        <v>519</v>
      </c>
      <c r="B10" s="50"/>
      <c r="C10" s="50"/>
      <c r="D10" s="112">
        <v>1000.0</v>
      </c>
      <c r="E10" s="50"/>
      <c r="F10" s="50"/>
      <c r="G10" s="50"/>
      <c r="H10" s="50"/>
      <c r="I10" s="50"/>
      <c r="J10" s="112">
        <f>(1600+235)+1500</f>
        <v>3335</v>
      </c>
      <c r="K10" s="112">
        <f>(1500+1600)+1652</f>
        <v>4752</v>
      </c>
      <c r="L10" s="112">
        <v>0.0</v>
      </c>
      <c r="M10" s="112">
        <v>1500.0</v>
      </c>
      <c r="N10" s="112">
        <v>235.0</v>
      </c>
      <c r="O10" s="112">
        <v>14839.75</v>
      </c>
      <c r="P10" s="112">
        <v>345.0</v>
      </c>
      <c r="Q10">
        <v>2041.0</v>
      </c>
      <c r="R10" s="237"/>
      <c r="S10" s="237"/>
      <c r="T10" s="50"/>
    </row>
    <row r="11" ht="12.75" customHeight="1">
      <c r="A11" s="109" t="s">
        <v>520</v>
      </c>
      <c r="B11" s="50"/>
      <c r="C11" s="50"/>
      <c r="D11" s="112">
        <f>420+250</f>
        <v>670</v>
      </c>
      <c r="E11" s="112">
        <v>300.0</v>
      </c>
      <c r="F11" s="50"/>
      <c r="G11" s="112">
        <v>600.0</v>
      </c>
      <c r="H11" s="112">
        <v>300.0</v>
      </c>
      <c r="I11" s="112">
        <v>300.0</v>
      </c>
      <c r="J11" s="112">
        <v>0.0</v>
      </c>
      <c r="K11" s="112">
        <v>0.0</v>
      </c>
      <c r="L11" s="112">
        <v>0.0</v>
      </c>
      <c r="M11" s="112"/>
      <c r="N11" s="112">
        <v>50.0</v>
      </c>
      <c r="O11" s="112"/>
      <c r="P11" s="112"/>
      <c r="R11" s="237">
        <f>E40</f>
        <v>450</v>
      </c>
      <c r="S11" s="237"/>
      <c r="T11" s="50" t="s">
        <v>521</v>
      </c>
    </row>
    <row r="12" ht="12.75" customHeight="1">
      <c r="A12" s="109" t="s">
        <v>522</v>
      </c>
      <c r="B12" s="50"/>
      <c r="C12" s="112">
        <f t="shared" ref="C12:N12" si="1">SUM(C3:C6)-SUM(C8:C11)</f>
        <v>3390</v>
      </c>
      <c r="D12" s="112">
        <f t="shared" si="1"/>
        <v>-3210</v>
      </c>
      <c r="E12" s="112">
        <f t="shared" si="1"/>
        <v>860</v>
      </c>
      <c r="F12" s="112">
        <f t="shared" si="1"/>
        <v>1000</v>
      </c>
      <c r="G12" s="112">
        <f t="shared" si="1"/>
        <v>-650</v>
      </c>
      <c r="H12" s="112">
        <f t="shared" si="1"/>
        <v>-200</v>
      </c>
      <c r="I12" s="112">
        <f t="shared" si="1"/>
        <v>660</v>
      </c>
      <c r="J12" s="112">
        <f t="shared" si="1"/>
        <v>8257</v>
      </c>
      <c r="K12" s="112">
        <f t="shared" si="1"/>
        <v>-4152</v>
      </c>
      <c r="L12" s="112">
        <f t="shared" si="1"/>
        <v>4185</v>
      </c>
      <c r="M12" s="112">
        <f t="shared" si="1"/>
        <v>-6890</v>
      </c>
      <c r="N12" s="112">
        <f t="shared" si="1"/>
        <v>5635</v>
      </c>
      <c r="O12" s="112">
        <v>1210.25</v>
      </c>
      <c r="P12" s="112">
        <v>-7275.0</v>
      </c>
      <c r="Q12" s="71">
        <f t="shared" ref="Q12:R12" si="2">SUM(Q3:Q6)-SUM(Q8:Q11)</f>
        <v>-5621</v>
      </c>
      <c r="R12" s="71">
        <f t="shared" si="2"/>
        <v>8231</v>
      </c>
      <c r="S12" s="71"/>
      <c r="T12" s="50"/>
    </row>
    <row r="13" ht="12.7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R13" s="50"/>
      <c r="S13" s="50"/>
      <c r="T13" s="50"/>
    </row>
    <row r="14" ht="12.75" customHeight="1">
      <c r="A14" s="109" t="s">
        <v>523</v>
      </c>
      <c r="B14" s="50"/>
      <c r="C14" s="50"/>
      <c r="D14" s="50"/>
      <c r="E14" s="50"/>
      <c r="F14" s="50"/>
      <c r="G14" s="50"/>
      <c r="H14" s="50"/>
      <c r="I14" s="50"/>
      <c r="J14" s="112">
        <v>0.0</v>
      </c>
      <c r="K14" s="50"/>
      <c r="L14" s="50"/>
      <c r="M14" s="50"/>
      <c r="N14" s="50"/>
      <c r="O14" s="50"/>
      <c r="P14" s="50"/>
      <c r="R14" s="50"/>
      <c r="S14" s="50"/>
      <c r="T14" s="50"/>
    </row>
    <row r="15" ht="12.7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R15" s="50"/>
      <c r="S15" s="50"/>
      <c r="T15" s="50"/>
    </row>
    <row r="16" ht="12.75" customHeight="1">
      <c r="A16" s="109" t="s">
        <v>524</v>
      </c>
      <c r="B16" s="112">
        <v>0.0</v>
      </c>
      <c r="C16" s="112">
        <f t="shared" ref="C16:Q16" si="3">C12+B16</f>
        <v>3390</v>
      </c>
      <c r="D16" s="112">
        <f t="shared" si="3"/>
        <v>180</v>
      </c>
      <c r="E16" s="112">
        <f t="shared" si="3"/>
        <v>1040</v>
      </c>
      <c r="F16" s="112">
        <f t="shared" si="3"/>
        <v>2040</v>
      </c>
      <c r="G16" s="112">
        <f t="shared" si="3"/>
        <v>1390</v>
      </c>
      <c r="H16" s="112">
        <f t="shared" si="3"/>
        <v>1190</v>
      </c>
      <c r="I16" s="112">
        <f t="shared" si="3"/>
        <v>1850</v>
      </c>
      <c r="J16" s="112">
        <f t="shared" si="3"/>
        <v>10107</v>
      </c>
      <c r="K16" s="112">
        <f t="shared" si="3"/>
        <v>5955</v>
      </c>
      <c r="L16" s="112">
        <f t="shared" si="3"/>
        <v>10140</v>
      </c>
      <c r="M16" s="112">
        <f t="shared" si="3"/>
        <v>3250</v>
      </c>
      <c r="N16" s="112">
        <f t="shared" si="3"/>
        <v>8885</v>
      </c>
      <c r="O16" s="112">
        <f t="shared" si="3"/>
        <v>10095.25</v>
      </c>
      <c r="P16" s="112">
        <f t="shared" si="3"/>
        <v>2820.25</v>
      </c>
      <c r="Q16" s="112">
        <f t="shared" si="3"/>
        <v>-2800.75</v>
      </c>
      <c r="R16" s="71">
        <f>R12+R8</f>
        <v>9110</v>
      </c>
      <c r="S16" s="71"/>
      <c r="T16" s="50"/>
    </row>
    <row r="17" ht="12.75" customHeight="1"/>
    <row r="18" ht="12.75" customHeight="1">
      <c r="O18" s="126"/>
      <c r="P18" s="126"/>
      <c r="Q18" s="126"/>
    </row>
    <row r="19" ht="12.75" customHeight="1">
      <c r="A19" s="238" t="s">
        <v>525</v>
      </c>
      <c r="B19" s="13"/>
      <c r="C19" s="13"/>
      <c r="D19" s="13"/>
      <c r="E19" s="13"/>
    </row>
    <row r="20" ht="12.75" customHeight="1">
      <c r="A20" s="36">
        <v>1.0</v>
      </c>
      <c r="B20" s="218">
        <v>42384.0</v>
      </c>
      <c r="C20" s="36" t="s">
        <v>526</v>
      </c>
      <c r="D20" s="13" t="s">
        <v>527</v>
      </c>
      <c r="E20" s="239">
        <v>1750.0</v>
      </c>
      <c r="P20" s="112"/>
    </row>
    <row r="21" ht="12.75" customHeight="1">
      <c r="A21" s="36">
        <v>2.0</v>
      </c>
      <c r="B21" s="218">
        <v>42416.0</v>
      </c>
      <c r="C21" s="36" t="s">
        <v>528</v>
      </c>
      <c r="D21" s="36" t="s">
        <v>529</v>
      </c>
      <c r="E21" s="239">
        <v>400.0</v>
      </c>
    </row>
    <row r="22" ht="12.75" customHeight="1">
      <c r="A22" s="36"/>
      <c r="B22" s="218">
        <v>42788.0</v>
      </c>
      <c r="C22" s="36" t="s">
        <v>530</v>
      </c>
      <c r="D22" s="240" t="s">
        <v>531</v>
      </c>
      <c r="E22" s="239">
        <v>770.0</v>
      </c>
    </row>
    <row r="23" ht="12.75" customHeight="1">
      <c r="A23" s="13"/>
      <c r="B23" s="13"/>
      <c r="C23" s="241" t="s">
        <v>532</v>
      </c>
      <c r="D23" s="13"/>
      <c r="E23" s="242">
        <f>SUM(E20:E22)</f>
        <v>2920</v>
      </c>
    </row>
    <row r="24" ht="12.75" customHeight="1">
      <c r="A24" s="238"/>
      <c r="B24" s="13"/>
      <c r="C24" s="13"/>
      <c r="D24" s="13"/>
      <c r="E24" s="89"/>
      <c r="H24" s="228"/>
      <c r="I24" s="199"/>
      <c r="J24" s="108"/>
      <c r="K24" s="243"/>
    </row>
    <row r="25" ht="12.75" customHeight="1">
      <c r="A25" s="238" t="s">
        <v>533</v>
      </c>
      <c r="B25" s="13"/>
      <c r="C25" s="13"/>
      <c r="D25" s="13"/>
      <c r="E25" s="13"/>
      <c r="H25" s="228"/>
      <c r="I25" s="199"/>
      <c r="J25" s="199"/>
      <c r="K25" s="243"/>
    </row>
    <row r="26" ht="12.75" customHeight="1">
      <c r="A26" s="13"/>
      <c r="B26" s="218">
        <v>42384.0</v>
      </c>
      <c r="C26" s="13" t="s">
        <v>409</v>
      </c>
      <c r="D26" s="13" t="s">
        <v>534</v>
      </c>
      <c r="E26" s="244">
        <v>286.0</v>
      </c>
      <c r="H26" s="228"/>
      <c r="I26" s="199"/>
      <c r="J26" s="245"/>
      <c r="K26" s="243"/>
    </row>
    <row r="27" ht="12.75" customHeight="1">
      <c r="A27" s="13"/>
      <c r="B27" s="218">
        <v>42384.0</v>
      </c>
      <c r="C27" s="13" t="s">
        <v>403</v>
      </c>
      <c r="D27" s="13" t="s">
        <v>535</v>
      </c>
      <c r="E27" s="244">
        <v>563.0</v>
      </c>
    </row>
    <row r="28" ht="12.75" customHeight="1">
      <c r="A28" s="13"/>
      <c r="B28" s="218">
        <v>42384.0</v>
      </c>
      <c r="C28" s="13" t="s">
        <v>409</v>
      </c>
      <c r="D28" s="13" t="s">
        <v>536</v>
      </c>
      <c r="E28" s="244">
        <v>1192.0</v>
      </c>
    </row>
    <row r="29" ht="12.75" customHeight="1">
      <c r="A29" s="13"/>
      <c r="B29" s="13"/>
      <c r="C29" s="241" t="s">
        <v>537</v>
      </c>
      <c r="D29" s="13"/>
      <c r="E29" s="242">
        <f>SUM(E26:E28)</f>
        <v>2041</v>
      </c>
    </row>
    <row r="30" ht="12.75" customHeight="1">
      <c r="A30" s="13"/>
      <c r="B30" s="13"/>
      <c r="C30" s="13"/>
      <c r="D30" s="246"/>
      <c r="E30" s="247"/>
      <c r="H30" s="228"/>
      <c r="I30" s="108"/>
      <c r="J30" s="108"/>
      <c r="K30" s="229"/>
    </row>
    <row r="31" ht="12.75" customHeight="1">
      <c r="A31" s="238" t="s">
        <v>538</v>
      </c>
      <c r="B31" s="13"/>
      <c r="C31" s="13"/>
      <c r="D31" s="13"/>
      <c r="E31" s="13"/>
      <c r="H31" s="228"/>
      <c r="I31" s="108"/>
      <c r="J31" s="108"/>
      <c r="K31" s="229"/>
    </row>
    <row r="32" ht="12.75" customHeight="1">
      <c r="A32" s="238"/>
      <c r="B32" s="13"/>
      <c r="C32" s="13" t="s">
        <v>539</v>
      </c>
      <c r="D32" s="13"/>
      <c r="E32" s="13">
        <v>900.0</v>
      </c>
      <c r="H32" s="228"/>
      <c r="I32" s="108"/>
      <c r="J32" s="108"/>
      <c r="K32" s="229"/>
    </row>
    <row r="33" ht="12.75" customHeight="1">
      <c r="A33" s="13"/>
      <c r="B33" s="13"/>
      <c r="C33" s="13" t="s">
        <v>540</v>
      </c>
      <c r="D33" s="13"/>
      <c r="E33" s="13">
        <v>8000.0</v>
      </c>
      <c r="H33" s="228"/>
      <c r="I33" s="108"/>
      <c r="J33" s="108"/>
      <c r="K33" s="229"/>
      <c r="Q33" s="234"/>
    </row>
    <row r="34" ht="12.75" customHeight="1">
      <c r="A34" s="13"/>
      <c r="B34" s="13"/>
      <c r="C34" s="13" t="s">
        <v>541</v>
      </c>
      <c r="D34" s="13"/>
      <c r="E34" s="13">
        <v>660.0</v>
      </c>
    </row>
    <row r="35" ht="12.75" customHeight="1">
      <c r="A35" s="13"/>
      <c r="B35" s="13"/>
      <c r="C35" s="7" t="s">
        <v>542</v>
      </c>
      <c r="D35" s="13"/>
      <c r="E35" s="7">
        <f>SUM(E33:E34)</f>
        <v>8660</v>
      </c>
      <c r="J35" s="234"/>
    </row>
    <row r="36" ht="12.75" customHeight="1">
      <c r="A36" s="13"/>
      <c r="B36" s="13"/>
      <c r="C36" s="13"/>
      <c r="D36" s="13"/>
      <c r="E36" s="13"/>
      <c r="O36" s="50"/>
    </row>
    <row r="37" ht="12.75" customHeight="1">
      <c r="A37" s="144" t="s">
        <v>543</v>
      </c>
      <c r="B37" s="218"/>
      <c r="C37" s="13"/>
      <c r="D37" s="13"/>
      <c r="E37" s="89"/>
      <c r="O37" s="50"/>
    </row>
    <row r="38" ht="12.75" customHeight="1">
      <c r="A38" s="63"/>
      <c r="B38" s="218">
        <v>42384.0</v>
      </c>
      <c r="C38" s="13" t="s">
        <v>544</v>
      </c>
      <c r="D38" s="13"/>
      <c r="E38" s="127">
        <v>300.0</v>
      </c>
    </row>
    <row r="39" ht="12.75" customHeight="1">
      <c r="A39" s="248"/>
      <c r="B39" s="218">
        <v>42384.0</v>
      </c>
      <c r="C39" s="13" t="s">
        <v>545</v>
      </c>
      <c r="D39" s="13"/>
      <c r="E39" s="127">
        <v>150.0</v>
      </c>
    </row>
    <row r="40" ht="12.75" customHeight="1">
      <c r="A40" s="248"/>
      <c r="B40" s="218"/>
      <c r="C40" s="241" t="s">
        <v>537</v>
      </c>
      <c r="D40" s="13"/>
      <c r="E40" s="242">
        <f>SUM(E38:E39)</f>
        <v>450</v>
      </c>
    </row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landscape"/>
  <colBreaks count="1" manualBreakCount="1">
    <brk id="21" man="1"/>
  </colBreaks>
  <drawing r:id="rId2"/>
  <legacyDrawing r:id="rId3"/>
</worksheet>
</file>